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hidePivotFieldList="1"/>
  <mc:AlternateContent xmlns:mc="http://schemas.openxmlformats.org/markup-compatibility/2006">
    <mc:Choice Requires="x15">
      <x15ac:absPath xmlns:x15ac="http://schemas.microsoft.com/office/spreadsheetml/2010/11/ac" url="https://mofghana-my.sharepoint.com/personal/ebapuohyele_mofep_gov_gh/Documents/Documents/TDMD/Debt Management/DAS/Debt Statistics/Website Debt Data/"/>
    </mc:Choice>
  </mc:AlternateContent>
  <xr:revisionPtr revIDLastSave="85" documentId="8_{7534CBF2-CC67-4A16-BA28-3D23B9BD6ABF}" xr6:coauthVersionLast="47" xr6:coauthVersionMax="47" xr10:uidLastSave="{53A026C8-418F-4F9D-BE16-BB8E4E39A58D}"/>
  <bookViews>
    <workbookView xWindow="-120" yWindow="-120" windowWidth="29040" windowHeight="15720" tabRatio="814" firstSheet="1" activeTab="1" xr2:uid="{00000000-000D-0000-FFFF-FFFF00000000}"/>
  </bookViews>
  <sheets>
    <sheet name="Change in Debt" sheetId="52" state="hidden" r:id="rId1"/>
    <sheet name="2025 Debt Data" sheetId="39" r:id="rId2"/>
  </sheets>
  <externalReferences>
    <externalReference r:id="rId3"/>
    <externalReference r:id="rId4"/>
  </externalReferences>
  <definedNames>
    <definedName name="___SH2" localSheetId="1">#REF!</definedName>
    <definedName name="___SH2">#REF!</definedName>
    <definedName name="__SH2" localSheetId="1">#REF!</definedName>
    <definedName name="__SH2">#REF!</definedName>
    <definedName name="_Fill" localSheetId="1" hidden="1">#REF!</definedName>
    <definedName name="_Fill" hidden="1">#REF!</definedName>
    <definedName name="_Key1" localSheetId="1" hidden="1">#REF!</definedName>
    <definedName name="_Key1" hidden="1">#REF!</definedName>
    <definedName name="_Order1" hidden="1">255</definedName>
    <definedName name="_Regression_Out" localSheetId="1" hidden="1">#REF!</definedName>
    <definedName name="_Regression_Out" hidden="1">#REF!</definedName>
    <definedName name="_Regression_X" localSheetId="1" hidden="1">#REF!</definedName>
    <definedName name="_Regression_X" hidden="1">#REF!</definedName>
    <definedName name="_Regression_Y" localSheetId="1" hidden="1">#REF!</definedName>
    <definedName name="_Regression_Y" hidden="1">#REF!</definedName>
    <definedName name="_SH2" localSheetId="1">#REF!</definedName>
    <definedName name="_SH2">#REF!</definedName>
    <definedName name="_Sort" localSheetId="1" hidden="1">#REF!</definedName>
    <definedName name="_Sort" hidden="1">#REF!</definedName>
    <definedName name="a" localSheetId="1">#REF!</definedName>
    <definedName name="a">#REF!</definedName>
    <definedName name="Address" localSheetId="1">#REF!</definedName>
    <definedName name="Address">#REF!</definedName>
    <definedName name="City" localSheetId="1">#REF!</definedName>
    <definedName name="City">#REF!</definedName>
    <definedName name="Code" localSheetId="1" hidden="1">#REF!</definedName>
    <definedName name="Code" hidden="1">#REF!</definedName>
    <definedName name="Company" localSheetId="1">#REF!</definedName>
    <definedName name="Company">#REF!</definedName>
    <definedName name="Country" localSheetId="1">#REF!</definedName>
    <definedName name="Country">#REF!</definedName>
    <definedName name="data1" localSheetId="1" hidden="1">#REF!</definedName>
    <definedName name="data1" hidden="1">#REF!</definedName>
    <definedName name="data2" localSheetId="1" hidden="1">#REF!</definedName>
    <definedName name="data2" hidden="1">#REF!</definedName>
    <definedName name="data3" localSheetId="1" hidden="1">#REF!</definedName>
    <definedName name="data3" hidden="1">#REF!</definedName>
    <definedName name="DEPOSIT" localSheetId="1">#REF!</definedName>
    <definedName name="DEPOSIT">#REF!</definedName>
    <definedName name="DevPartner">[1]Validation!$B$3:$B$61</definedName>
    <definedName name="Discount" localSheetId="1" hidden="1">#REF!</definedName>
    <definedName name="Discount" hidden="1">#REF!</definedName>
    <definedName name="display_area_2" localSheetId="1" hidden="1">#REF!</definedName>
    <definedName name="display_area_2" hidden="1">#REF!</definedName>
    <definedName name="Email" localSheetId="1">#REF!</definedName>
    <definedName name="Email">#REF!</definedName>
    <definedName name="EX_RATE">'2025 Debt Data'!#REF!</definedName>
    <definedName name="ext" localSheetId="1">#REF!</definedName>
    <definedName name="ext">#REF!</definedName>
    <definedName name="Fax" localSheetId="1">#REF!</definedName>
    <definedName name="Fax">#REF!</definedName>
    <definedName name="FCode" localSheetId="1" hidden="1">#REF!</definedName>
    <definedName name="FCode" hidden="1">#REF!</definedName>
    <definedName name="FIFTYLARGE" localSheetId="1">#REF!</definedName>
    <definedName name="FIFTYLARGE">#REF!</definedName>
    <definedName name="fr" localSheetId="1">#REF!</definedName>
    <definedName name="fr">#REF!</definedName>
    <definedName name="HiddenRows" localSheetId="1" hidden="1">#REF!</definedName>
    <definedName name="HiddenRows" hidden="1">#REF!</definedName>
    <definedName name="latest1998" localSheetId="1">#REF!</definedName>
    <definedName name="latest1998">#REF!</definedName>
    <definedName name="LOANS" localSheetId="1">#REF!</definedName>
    <definedName name="LOANS">#REF!</definedName>
    <definedName name="MDA">[1]Validation!$A$3:$A$40</definedName>
    <definedName name="Name" localSheetId="1">#REF!</definedName>
    <definedName name="Name">#REF!</definedName>
    <definedName name="OrderTable" localSheetId="1" hidden="1">#REF!</definedName>
    <definedName name="OrderTable" hidden="1">#REF!</definedName>
    <definedName name="OWNERSHIP" localSheetId="1">#REF!</definedName>
    <definedName name="OWNERSHIP">#REF!</definedName>
    <definedName name="Phone" localSheetId="1">#REF!</definedName>
    <definedName name="Phone">#REF!</definedName>
    <definedName name="print" localSheetId="1">#REF!</definedName>
    <definedName name="print">#REF!</definedName>
    <definedName name="_xlnm.Print_Area" localSheetId="1">'2025 Debt Data'!$A$1:$M$96</definedName>
    <definedName name="_xlnm.Print_Area">#REF!</definedName>
    <definedName name="PRINT_AREA_MI" localSheetId="1">#REF!</definedName>
    <definedName name="PRINT_AREA_MI">#REF!</definedName>
    <definedName name="Print_Areaq56" localSheetId="1">#REF!</definedName>
    <definedName name="Print_Areaq56">#REF!</definedName>
    <definedName name="_xlnm.Print_Titles">#REF!</definedName>
    <definedName name="PRINT_TITLES_MI" localSheetId="1">#REF!</definedName>
    <definedName name="PRINT_TITLES_MI">#REF!</definedName>
    <definedName name="Printing" localSheetId="1">#REF!</definedName>
    <definedName name="Printing">#REF!</definedName>
    <definedName name="ProdForm" localSheetId="1" hidden="1">#REF!</definedName>
    <definedName name="ProdForm" hidden="1">#REF!</definedName>
    <definedName name="Product" localSheetId="1" hidden="1">#REF!</definedName>
    <definedName name="Product" hidden="1">#REF!</definedName>
    <definedName name="RCArea" localSheetId="1" hidden="1">#REF!</definedName>
    <definedName name="RCArea" hidden="1">#REF!</definedName>
    <definedName name="RD">[2]BSD5!#REF!</definedName>
    <definedName name="SHEET1" localSheetId="1">#REF!</definedName>
    <definedName name="SHEET1">#REF!</definedName>
    <definedName name="SHEET2A" localSheetId="1">#REF!</definedName>
    <definedName name="SHEET2A">#REF!</definedName>
    <definedName name="SHEET2B" localSheetId="1">#REF!</definedName>
    <definedName name="SHEET2B">#REF!</definedName>
    <definedName name="SHEET3" localSheetId="1">#REF!</definedName>
    <definedName name="SHEET3">#REF!</definedName>
    <definedName name="SHEET4" localSheetId="1">#REF!</definedName>
    <definedName name="SHEET4">#REF!</definedName>
    <definedName name="SHEET5" localSheetId="1">#REF!</definedName>
    <definedName name="SHEET5">#REF!</definedName>
    <definedName name="SHEET6" localSheetId="1">#REF!</definedName>
    <definedName name="SHEET6">#REF!</definedName>
    <definedName name="SHEET7" localSheetId="1">#REF!</definedName>
    <definedName name="SHEET7">#REF!</definedName>
    <definedName name="SHEET8" localSheetId="1">#REF!</definedName>
    <definedName name="SHEET8">#REF!</definedName>
    <definedName name="SIXBBREAKDOWN" localSheetId="1">#REF!</definedName>
    <definedName name="SIXBBREAKDOWN">#REF!</definedName>
    <definedName name="SpecialPrice" localSheetId="1" hidden="1">#REF!</definedName>
    <definedName name="SpecialPrice" hidden="1">#REF!</definedName>
    <definedName name="State" localSheetId="1">#REF!</definedName>
    <definedName name="State">#REF!</definedName>
    <definedName name="table" localSheetId="1">#REF!</definedName>
    <definedName name="table">#REF!</definedName>
    <definedName name="tbl_ProdInfo" localSheetId="1" hidden="1">#REF!</definedName>
    <definedName name="tbl_ProdInfo" hidden="1">#REF!</definedName>
    <definedName name="ttbl" localSheetId="1">#REF!</definedName>
    <definedName name="ttbl">#REF!</definedName>
    <definedName name="TWENTYLARGEST" localSheetId="1">#REF!</definedName>
    <definedName name="TWENTYLARGEST">#REF!</definedName>
    <definedName name="Z_0CC3483B_CCC2_4439_B652_911CBAEC7E20_.wvu.Cols" localSheetId="1" hidden="1">'2025 Debt Data'!#REF!,'2025 Debt Data'!#REF!,'2025 Debt Data'!#REF!,'2025 Debt Data'!#REF!,'2025 Debt Data'!#REF!,'2025 Debt Data'!#REF!,'2025 Debt Data'!#REF!</definedName>
    <definedName name="Z_0CC3483B_CCC2_4439_B652_911CBAEC7E20_.wvu.PrintArea" localSheetId="1" hidden="1">'2025 Debt Data'!$A$21:$A$93</definedName>
    <definedName name="Z_0CC3483B_CCC2_4439_B652_911CBAEC7E20_.wvu.Rows" localSheetId="1" hidden="1">'2025 Debt Data'!#REF!</definedName>
    <definedName name="Zip" localSheetId="1">#REF!</definedName>
    <definedName name="Zip">#REF!</definedName>
  </definedNames>
  <calcPr calcId="191029"/>
  <customWorkbookViews>
    <customWorkbookView name="Rasgege - Personal View" guid="{0CC3483B-CCC2-4439-B652-911CBAEC7E20}" mergeInterval="0" personalView="1" maximized="1" xWindow="1" yWindow="1" windowWidth="1280" windowHeight="538" tabRatio="631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0" i="52" l="1"/>
  <c r="B18" i="52"/>
  <c r="B17" i="52"/>
  <c r="C24" i="52"/>
  <c r="C23" i="52"/>
  <c r="B19" i="52"/>
  <c r="B16" i="52"/>
  <c r="B15" i="52"/>
  <c r="C10" i="52" l="1"/>
  <c r="C12" i="52"/>
  <c r="C11" i="52"/>
  <c r="C9" i="52"/>
  <c r="C17" i="52"/>
  <c r="C18" i="52"/>
  <c r="C20" i="52"/>
  <c r="C15" i="52"/>
  <c r="C16" i="52"/>
  <c r="C19" i="52"/>
  <c r="F19" i="52" l="1"/>
  <c r="F20" i="52"/>
  <c r="F18" i="52"/>
  <c r="F17" i="52"/>
  <c r="H17" i="52" s="1"/>
  <c r="B14" i="52"/>
  <c r="C14" i="52"/>
  <c r="C27" i="52" s="1"/>
  <c r="G24" i="52"/>
  <c r="G23" i="52"/>
  <c r="F10" i="52"/>
  <c r="H10" i="52" s="1"/>
  <c r="F11" i="52"/>
  <c r="H11" i="52" s="1"/>
  <c r="F12" i="52"/>
  <c r="H12" i="52" s="1"/>
  <c r="F9" i="52"/>
  <c r="H9" i="52" s="1"/>
  <c r="C8" i="52"/>
  <c r="C26" i="52" s="1"/>
  <c r="B8" i="52"/>
  <c r="G20" i="52" l="1"/>
  <c r="G19" i="52"/>
  <c r="H19" i="52" s="1"/>
  <c r="E19" i="52" s="1"/>
  <c r="D19" i="52" s="1"/>
  <c r="H20" i="52"/>
  <c r="G17" i="52"/>
  <c r="E17" i="52" s="1"/>
  <c r="D17" i="52" s="1"/>
  <c r="G12" i="52"/>
  <c r="E12" i="52" s="1"/>
  <c r="D12" i="52" s="1"/>
  <c r="C25" i="52"/>
  <c r="C6" i="52"/>
  <c r="G18" i="52"/>
  <c r="B6" i="52"/>
  <c r="G10" i="52"/>
  <c r="E10" i="52" s="1"/>
  <c r="D10" i="52" s="1"/>
  <c r="G9" i="52"/>
  <c r="E9" i="52" s="1"/>
  <c r="G11" i="52"/>
  <c r="F8" i="52"/>
  <c r="H8" i="52"/>
  <c r="E20" i="52" l="1"/>
  <c r="D20" i="52" s="1"/>
  <c r="G8" i="52"/>
  <c r="G26" i="52" s="1"/>
  <c r="H18" i="52"/>
  <c r="E18" i="52" s="1"/>
  <c r="D18" i="52" s="1"/>
  <c r="D9" i="52"/>
  <c r="E11" i="52"/>
  <c r="D11" i="52" s="1"/>
  <c r="D8" i="52" l="1"/>
  <c r="E8" i="52"/>
  <c r="F16" i="52" l="1"/>
  <c r="F15" i="52"/>
  <c r="G15" i="52" s="1"/>
  <c r="H15" i="52" l="1"/>
  <c r="E15" i="52" s="1"/>
  <c r="D15" i="52" s="1"/>
  <c r="G16" i="52"/>
  <c r="F14" i="52"/>
  <c r="F6" i="52" s="1"/>
  <c r="H16" i="52" l="1"/>
  <c r="G14" i="52"/>
  <c r="G27" i="52" l="1"/>
  <c r="G25" i="52" s="1"/>
  <c r="G6" i="52"/>
  <c r="E16" i="52"/>
  <c r="H14" i="52"/>
  <c r="H6" i="52" s="1"/>
  <c r="D16" i="52" l="1"/>
  <c r="D14" i="52" s="1"/>
  <c r="D6" i="52" s="1"/>
  <c r="E14" i="52"/>
  <c r="E6" i="52" s="1"/>
</calcChain>
</file>

<file path=xl/sharedStrings.xml><?xml version="1.0" encoding="utf-8"?>
<sst xmlns="http://schemas.openxmlformats.org/spreadsheetml/2006/main" count="227" uniqueCount="163">
  <si>
    <t>SHORT TERM</t>
  </si>
  <si>
    <t>LONG TERM</t>
  </si>
  <si>
    <t>MULTILATERAL</t>
  </si>
  <si>
    <t>BILATERAL</t>
  </si>
  <si>
    <t>COMMERCIAL</t>
  </si>
  <si>
    <t>INTERNATIONAL CAPITAL MARKET</t>
  </si>
  <si>
    <t>NPRA S TOCK</t>
  </si>
  <si>
    <t>A. BANKING SYSTEM</t>
  </si>
  <si>
    <t>BANK OF GHANA</t>
  </si>
  <si>
    <t>DEPOSIT MONEY BANKS</t>
  </si>
  <si>
    <t>B. NON-BANK SECTOR</t>
  </si>
  <si>
    <t>SSNIT</t>
  </si>
  <si>
    <t>INSURANCE CO.S</t>
  </si>
  <si>
    <t>NPRA</t>
  </si>
  <si>
    <t>OTHER HOLDERS</t>
  </si>
  <si>
    <t>D. JUBILEE BOND</t>
  </si>
  <si>
    <t>TOTAL</t>
  </si>
  <si>
    <t>FINANCIAL ASSETS</t>
  </si>
  <si>
    <t>DSRA (USD)-COLLATERAL ACCOUNTS</t>
  </si>
  <si>
    <t>DSRA (USD)</t>
  </si>
  <si>
    <t>DSRA (GHS); CONVERTED TO USD</t>
  </si>
  <si>
    <t>DDR ACCOUNT</t>
  </si>
  <si>
    <t>DEBT RECOVERY ACCOUNT</t>
  </si>
  <si>
    <t>SOE ESCROW ACCOUNTS</t>
  </si>
  <si>
    <t>NET PUBLIC DEBT/GDP</t>
  </si>
  <si>
    <t>TRADEABLE INSTRUMENTS</t>
  </si>
  <si>
    <t>NON-TRADEABLE INSTRUMENTS</t>
  </si>
  <si>
    <t>GDP</t>
  </si>
  <si>
    <t>TOTAL (A+B+C+D+E)</t>
  </si>
  <si>
    <t>E. STANDARD LOANS</t>
  </si>
  <si>
    <t>MEMORANDUM ITEMS</t>
  </si>
  <si>
    <t>35-DAY TREASURY BILL</t>
  </si>
  <si>
    <t>49-DAY TREASURY BILL</t>
  </si>
  <si>
    <t>77-DAY TREASURY BILL</t>
  </si>
  <si>
    <t>91-DAY TREASURY BILL</t>
  </si>
  <si>
    <t>182-DAY TREASURY BILL</t>
  </si>
  <si>
    <t>364-DAY BILL</t>
  </si>
  <si>
    <t>1-YEAR TREASURY NOTE</t>
  </si>
  <si>
    <t>SHORT-TERM ADVANCE</t>
  </si>
  <si>
    <t>2-YEAR TREASURY NOTE</t>
  </si>
  <si>
    <t>2-YEAR FIXED TREASURY NOTE</t>
  </si>
  <si>
    <t>2-YEAR USD DOMESTIC BOND</t>
  </si>
  <si>
    <t>3-YEAR USD DOMESTIC BOND (OLD)</t>
  </si>
  <si>
    <t>4-YEAR USD DOMESTIC BOND (NEW)</t>
  </si>
  <si>
    <t>5-YEAR USD DOMESTIC BOND (OLD)</t>
  </si>
  <si>
    <t>5-YEAR USD DOMESTIC BOND (NEW)</t>
  </si>
  <si>
    <t>3-YEAR GGILBS</t>
  </si>
  <si>
    <t>3-YEAR FLOATING RATE BOND</t>
  </si>
  <si>
    <t>3-YEAR FLOATINGTREASURY NOTE (SADA-UBA)</t>
  </si>
  <si>
    <t>3-YEAR FIXED RATE BOND (OLD)</t>
  </si>
  <si>
    <t>3-YEAR STOCK (SBG)</t>
  </si>
  <si>
    <t>3-YEAR STOCK (SSNIT)</t>
  </si>
  <si>
    <t>4-YEAR GOG BOND (NEW)</t>
  </si>
  <si>
    <t>4.5-YEAR GOG BOND (NEW)</t>
  </si>
  <si>
    <t>5-YEAR GOG BOND (OLD)</t>
  </si>
  <si>
    <t>5-YEAR GOG BOND (NEW)</t>
  </si>
  <si>
    <t>5.5-YEAR GOG BOND (NEW)</t>
  </si>
  <si>
    <t>5-YEAR JUBILEE BOND</t>
  </si>
  <si>
    <t>6-YEAR BOND (OLD)</t>
  </si>
  <si>
    <t>6-YEAR BOND (NEW)</t>
  </si>
  <si>
    <t>7-YEAR GOG BOND (OLD)</t>
  </si>
  <si>
    <t>7-YEAR GOG BOND (NEW)</t>
  </si>
  <si>
    <t>8-YEAR GOG BOND</t>
  </si>
  <si>
    <t>9-YEAR GOG BOND</t>
  </si>
  <si>
    <t>10-YEAR GOG BOND (OLD)</t>
  </si>
  <si>
    <t>10-YEAR GOG BOND (NEW)</t>
  </si>
  <si>
    <t>11-YEAR GOG BOND</t>
  </si>
  <si>
    <t>12-YEAR GOG BOND (NEW)</t>
  </si>
  <si>
    <t>13-YEAR GOG BOND</t>
  </si>
  <si>
    <t>14-YEAR GOG BOND</t>
  </si>
  <si>
    <t>15-YEAR GOG BOND (OLD)</t>
  </si>
  <si>
    <t>15-YEAR GOG BOND (NEW)</t>
  </si>
  <si>
    <t>20-YEAR GOG BOND</t>
  </si>
  <si>
    <t>LONG-TERM GOVT STOCK</t>
  </si>
  <si>
    <t>GOG PETROLEUM FINANCED BONDS</t>
  </si>
  <si>
    <t>TOR BONDS</t>
  </si>
  <si>
    <t>REVALUATION STOCK</t>
  </si>
  <si>
    <t>OTHER GOVERNMENT STOCK</t>
  </si>
  <si>
    <t>TELEKOM MALAYSIA STOCKS</t>
  </si>
  <si>
    <t>A. SHORT-TERM INSTRUMENTS</t>
  </si>
  <si>
    <t>B. MEDIUM-TERM INSTRUMENTS</t>
  </si>
  <si>
    <t>C. LONG-TERM INSTRUMENTS</t>
  </si>
  <si>
    <t>D. STANDARD LOANS</t>
  </si>
  <si>
    <t>TOTAL (A+B+C+D)</t>
  </si>
  <si>
    <t>C. FOREIGN SECTOR</t>
  </si>
  <si>
    <t>REVISED NOMINAL GDP (GH¢'MIL)</t>
  </si>
  <si>
    <t>NET PUBLIC DEBT (US$'MIL)</t>
  </si>
  <si>
    <t>NET PUBLIC DEBT (GH¢'MIL)</t>
  </si>
  <si>
    <t>TOTAL FINANCIAL ASSETS</t>
  </si>
  <si>
    <t>TOTAL CG EXTERNAL DEBT INCL. GUARANTEES (GH¢'MIL)</t>
  </si>
  <si>
    <t>TOTAL CG DOMESTIC DEBT (GH¢'MIL)</t>
  </si>
  <si>
    <t>TOTAL CG DEBT (GH¢'MIL)</t>
  </si>
  <si>
    <t>TOTAL PUBLIC EXTERNAL DEBT</t>
  </si>
  <si>
    <t>TOTAL PUBLIC DOMESTIC DEBT</t>
  </si>
  <si>
    <t>TOTAL PUBLIC DEBT</t>
  </si>
  <si>
    <t>TOTAL PUBLIC DEBT/GDP</t>
  </si>
  <si>
    <t>CG DOMESTIC DEBT</t>
  </si>
  <si>
    <t>CENTRAL GOVERNMENT DEBT</t>
  </si>
  <si>
    <t>PUBLIC SECTOR DEBT</t>
  </si>
  <si>
    <t>GROSS CG EXTERNAL DEBT/GDP</t>
  </si>
  <si>
    <t>GROSS CG DOMESTIC DEBT/GDP</t>
  </si>
  <si>
    <t>GROSS TOTAL CG DEBT/GDP</t>
  </si>
  <si>
    <t>2-YEAR FLOATING TREASURY NOTE</t>
  </si>
  <si>
    <t>12-YEAR GOG BOND (OLD)</t>
  </si>
  <si>
    <t>EXTERNAL DEBT BY CREDITOR CATEGORY</t>
  </si>
  <si>
    <t>EXTERNAL DEBT BY MATURITY (ORIGINAL)</t>
  </si>
  <si>
    <t>DOMESTIC DEBT BY INSTRUMENT TYPE</t>
  </si>
  <si>
    <t>Total</t>
  </si>
  <si>
    <t>External</t>
  </si>
  <si>
    <t>Domestic</t>
  </si>
  <si>
    <t>Public Debt Stock</t>
  </si>
  <si>
    <t>end 2016 (GHS mn)</t>
  </si>
  <si>
    <t>end 2016 (USD mn)</t>
  </si>
  <si>
    <t>Exchange Rate</t>
  </si>
  <si>
    <t>Change in Debt</t>
  </si>
  <si>
    <t>Net Transactions/ Flows (+/(-))</t>
  </si>
  <si>
    <t>end 2023 (USD mn)</t>
  </si>
  <si>
    <t>end 2023 (GHS mn) @end 2016 fx rate</t>
  </si>
  <si>
    <t>end 2023 (GHS mn) @end 2023 fx rate</t>
  </si>
  <si>
    <t>Memo Items</t>
  </si>
  <si>
    <t>Debt to GDP</t>
  </si>
  <si>
    <t>o/w Domestic</t>
  </si>
  <si>
    <t>o/w External</t>
  </si>
  <si>
    <t>Currency Depreciation/ (Appreciation)</t>
  </si>
  <si>
    <t>o/w USD Bond…....................................</t>
  </si>
  <si>
    <t>Treasury Bills (Short-Term)….....................</t>
  </si>
  <si>
    <t>Multilateral….............................................</t>
  </si>
  <si>
    <t>Bilateral….................................................</t>
  </si>
  <si>
    <t>Commercial…...........................................</t>
  </si>
  <si>
    <t>International Capital Markets…...................</t>
  </si>
  <si>
    <t>Treasury Bonds and Notes (Medium-Term).</t>
  </si>
  <si>
    <t>Treasury Bonds and Notes (Long-Term)…..</t>
  </si>
  <si>
    <t>Non-Tradable Debt (Long-Term)….............</t>
  </si>
  <si>
    <t>Loans…...................................................</t>
  </si>
  <si>
    <t>CG EXTERNAL DEBT</t>
  </si>
  <si>
    <t>PUBLIC DEBT - 2025 (US$'MIL) - PROVISIONAL</t>
  </si>
  <si>
    <t>JAN-2025</t>
  </si>
  <si>
    <t>FEB-2025</t>
  </si>
  <si>
    <t>MAR-2025</t>
  </si>
  <si>
    <t>CENTRAL GOVERNMENT EXTERNAL DEBT STOCK - 2025 (US$'MIL)</t>
  </si>
  <si>
    <t>CENTRAL GOVERNMENT DOMESTIC DEBT STOCK - 2025 (US$'MIL)</t>
  </si>
  <si>
    <t>HOLDERS OF CENTRAL GOVERNMENT DOMESTIC DEBT - 2025 (US$ MIL)</t>
  </si>
  <si>
    <t>APR-2025</t>
  </si>
  <si>
    <t>MAY-2025</t>
  </si>
  <si>
    <t>JUNE-2025</t>
  </si>
  <si>
    <t>JULY-2025</t>
  </si>
  <si>
    <t>EXTERNAL NON-GUARANTEED DEBT FROM PUBLIC CORPORATIONS</t>
  </si>
  <si>
    <t>COCOBOD EXTERNAL NON-GUARANTEED DEBT</t>
  </si>
  <si>
    <t>VRA EXTERNAL NON-GUARANTEED DEBT</t>
  </si>
  <si>
    <t>GIIF EXTERNAL NON-GUARANTEED DEBT</t>
  </si>
  <si>
    <t>DOMESTIC NON-GUARANTEED DEBT FROM PUBLIC CORPORATIONS</t>
  </si>
  <si>
    <t>COCOBOD DOMESTIC NON-GUARANTEED DEBT</t>
  </si>
  <si>
    <t>ECG DOMESTIC NON-GUARANTEED DEBT</t>
  </si>
  <si>
    <t>NON-GUARANTEED DEBT FROM PUBLIC CORPORATIONS</t>
  </si>
  <si>
    <t>TOTAL NON-GUARANTEED DEBT FROM PUBLIC CORPORATIONS</t>
  </si>
  <si>
    <t>AUG-2025</t>
  </si>
  <si>
    <t>SEPT-2025</t>
  </si>
  <si>
    <t>OCT-2025</t>
  </si>
  <si>
    <t>GNGC EXTERNAL NON-GUARANTEED DEBT</t>
  </si>
  <si>
    <t>TOR EXTERNAL NON-GUARANTEED DEBT</t>
  </si>
  <si>
    <t>NOV-2025</t>
  </si>
  <si>
    <t>DEC-2025</t>
  </si>
  <si>
    <t>BOST DOMESTIC NON-GUARANTEED DEBT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</si>
</sst>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&quot;£&quot;#,##0;\-&quot;£&quot;#,##0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_-;\-* #,##0.0_-;_-* &quot;-&quot;??_-;_-@_-"/>
    <numFmt numFmtId="168" formatCode="_([$€-2]* #,##0.00_);_([$€-2]* \(#,##0.00\);_([$€-2]* &quot;-&quot;??_)"/>
    <numFmt numFmtId="169" formatCode="0.00_)"/>
    <numFmt numFmtId="170" formatCode="_(* #,##0.0_);_(* \(#,##0.0\);_(* &quot;-&quot;??_);_(@_)"/>
  </numFmts>
  <fonts count="48">
    <font>
      <sz val="10"/>
      <name val="Arial"/>
    </font>
    <font>
      <sz val="11"/>
      <color theme="1"/>
      <name val="Corbel"/>
      <family val="2"/>
      <scheme val="minor"/>
    </font>
    <font>
      <sz val="11"/>
      <color theme="1"/>
      <name val="Corbel"/>
      <family val="2"/>
      <scheme val="minor"/>
    </font>
    <font>
      <sz val="11"/>
      <color theme="1"/>
      <name val="Corbel"/>
      <family val="2"/>
      <scheme val="minor"/>
    </font>
    <font>
      <sz val="11"/>
      <color indexed="8"/>
      <name val="Corbe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±¼¸²Ã¼"/>
      <charset val="129"/>
    </font>
    <font>
      <sz val="12"/>
      <name val="Times New Roman"/>
      <family val="1"/>
    </font>
    <font>
      <b/>
      <i/>
      <sz val="16"/>
      <name val="Helv"/>
    </font>
    <font>
      <sz val="10"/>
      <name val="Arial"/>
      <family val="2"/>
    </font>
    <font>
      <b/>
      <i/>
      <strike/>
      <u/>
      <sz val="10"/>
      <color indexed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1"/>
      <color indexed="9"/>
      <name val="Corbel"/>
      <family val="2"/>
    </font>
    <font>
      <sz val="11"/>
      <color indexed="20"/>
      <name val="Corbel"/>
      <family val="2"/>
    </font>
    <font>
      <b/>
      <sz val="11"/>
      <color indexed="52"/>
      <name val="Corbel"/>
      <family val="2"/>
    </font>
    <font>
      <b/>
      <sz val="11"/>
      <color indexed="9"/>
      <name val="Corbel"/>
      <family val="2"/>
    </font>
    <font>
      <i/>
      <sz val="11"/>
      <color indexed="23"/>
      <name val="Corbel"/>
      <family val="2"/>
    </font>
    <font>
      <sz val="11"/>
      <color indexed="17"/>
      <name val="Corbel"/>
      <family val="2"/>
    </font>
    <font>
      <b/>
      <sz val="15"/>
      <color indexed="54"/>
      <name val="Corbel"/>
      <family val="2"/>
    </font>
    <font>
      <b/>
      <sz val="13"/>
      <color indexed="54"/>
      <name val="Corbel"/>
      <family val="2"/>
    </font>
    <font>
      <b/>
      <sz val="11"/>
      <color indexed="54"/>
      <name val="Corbel"/>
      <family val="2"/>
    </font>
    <font>
      <sz val="11"/>
      <color indexed="62"/>
      <name val="Corbel"/>
      <family val="2"/>
    </font>
    <font>
      <sz val="11"/>
      <color indexed="52"/>
      <name val="Corbel"/>
      <family val="2"/>
    </font>
    <font>
      <sz val="11"/>
      <color indexed="60"/>
      <name val="Corbel"/>
      <family val="2"/>
    </font>
    <font>
      <b/>
      <sz val="11"/>
      <color indexed="63"/>
      <name val="Corbel"/>
      <family val="2"/>
    </font>
    <font>
      <b/>
      <sz val="18"/>
      <color indexed="54"/>
      <name val="Consolas"/>
      <family val="2"/>
    </font>
    <font>
      <b/>
      <sz val="11"/>
      <color indexed="8"/>
      <name val="Corbel"/>
      <family val="2"/>
    </font>
    <font>
      <sz val="11"/>
      <color indexed="10"/>
      <name val="Corbel"/>
      <family val="2"/>
    </font>
    <font>
      <sz val="10"/>
      <name val="Arial"/>
      <family val="2"/>
    </font>
    <font>
      <sz val="11"/>
      <color theme="1"/>
      <name val="Corbel"/>
      <family val="2"/>
    </font>
    <font>
      <sz val="11"/>
      <color theme="1"/>
      <name val="Corbel"/>
      <family val="2"/>
      <scheme val="minor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i/>
      <sz val="10"/>
      <color rgb="FFFF0000"/>
      <name val="Arial"/>
      <family val="2"/>
    </font>
    <font>
      <sz val="11"/>
      <color theme="1"/>
      <name val="Corbel"/>
      <family val="2"/>
      <charset val="1"/>
      <scheme val="minor"/>
    </font>
    <font>
      <i/>
      <sz val="10"/>
      <color rgb="FFFF0000"/>
      <name val="Arial"/>
      <family val="2"/>
    </font>
    <font>
      <sz val="8"/>
      <color indexed="8"/>
      <name val="Times New Roman"/>
      <family val="1"/>
    </font>
    <font>
      <b/>
      <sz val="16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8"/>
      </patternFill>
    </fill>
    <fill>
      <patternFill patternType="solid">
        <fgColor indexed="49"/>
      </patternFill>
    </fill>
    <fill>
      <patternFill patternType="solid">
        <fgColor indexed="11"/>
      </patternFill>
    </fill>
    <fill>
      <patternFill patternType="solid">
        <fgColor indexed="14"/>
      </patternFill>
    </fill>
    <fill>
      <patternFill patternType="solid">
        <fgColor indexed="51"/>
      </patternFill>
    </fill>
    <fill>
      <patternFill patternType="solid">
        <fgColor indexed="40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11"/>
      </bottom>
      <diagonal/>
    </border>
    <border>
      <left/>
      <right/>
      <top/>
      <bottom style="thick">
        <color indexed="43"/>
      </bottom>
      <diagonal/>
    </border>
    <border>
      <left/>
      <right/>
      <top/>
      <bottom style="medium">
        <color indexed="4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1"/>
      </top>
      <bottom style="double">
        <color indexed="11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7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3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2" borderId="0" applyNumberFormat="0" applyBorder="0" applyAlignment="0" applyProtection="0"/>
    <xf numFmtId="0" fontId="5" fillId="0" borderId="0"/>
    <xf numFmtId="0" fontId="23" fillId="3" borderId="0" applyNumberFormat="0" applyBorder="0" applyAlignment="0" applyProtection="0"/>
    <xf numFmtId="0" fontId="14" fillId="0" borderId="0"/>
    <xf numFmtId="0" fontId="24" fillId="10" borderId="1" applyNumberFormat="0" applyAlignment="0" applyProtection="0"/>
    <xf numFmtId="0" fontId="25" fillId="18" borderId="2" applyNumberFormat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" fontId="5" fillId="0" borderId="0" applyFill="0" applyBorder="0" applyAlignment="0" applyProtection="0"/>
    <xf numFmtId="165" fontId="5" fillId="0" borderId="0" applyFont="0" applyFill="0" applyBorder="0" applyAlignment="0" applyProtection="0"/>
    <xf numFmtId="164" fontId="15" fillId="0" borderId="0" applyFill="0" applyBorder="0" applyAlignment="0" applyProtection="0"/>
    <xf numFmtId="0" fontId="15" fillId="0" borderId="0" applyNumberFormat="0" applyFill="0" applyBorder="0" applyAlignment="0" applyProtection="0"/>
    <xf numFmtId="168" fontId="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2" fontId="15" fillId="0" borderId="0" applyFill="0" applyBorder="0" applyAlignment="0" applyProtection="0"/>
    <xf numFmtId="0" fontId="27" fillId="2" borderId="0" applyNumberFormat="0" applyBorder="0" applyAlignment="0" applyProtection="0"/>
    <xf numFmtId="38" fontId="6" fillId="19" borderId="0" applyNumberFormat="0" applyBorder="0" applyAlignment="0" applyProtection="0"/>
    <xf numFmtId="0" fontId="11" fillId="0" borderId="3" applyNumberFormat="0" applyAlignment="0" applyProtection="0">
      <alignment horizontal="left" vertical="center"/>
    </xf>
    <xf numFmtId="0" fontId="11" fillId="0" borderId="4">
      <alignment horizontal="left" vertical="center"/>
    </xf>
    <xf numFmtId="0" fontId="28" fillId="0" borderId="5" applyNumberFormat="0" applyFill="0" applyAlignment="0" applyProtection="0"/>
    <xf numFmtId="0" fontId="29" fillId="0" borderId="6" applyNumberFormat="0" applyFill="0" applyAlignment="0" applyProtection="0"/>
    <xf numFmtId="0" fontId="30" fillId="0" borderId="7" applyNumberFormat="0" applyFill="0" applyAlignment="0" applyProtection="0"/>
    <xf numFmtId="0" fontId="30" fillId="0" borderId="0" applyNumberFormat="0" applyFill="0" applyBorder="0" applyAlignment="0" applyProtection="0"/>
    <xf numFmtId="10" fontId="6" fillId="20" borderId="8" applyNumberFormat="0" applyBorder="0" applyAlignment="0" applyProtection="0"/>
    <xf numFmtId="0" fontId="31" fillId="8" borderId="1" applyNumberFormat="0" applyAlignment="0" applyProtection="0"/>
    <xf numFmtId="0" fontId="32" fillId="0" borderId="9" applyNumberFormat="0" applyFill="0" applyAlignment="0" applyProtection="0"/>
    <xf numFmtId="0" fontId="33" fillId="7" borderId="0" applyNumberFormat="0" applyBorder="0" applyAlignment="0" applyProtection="0"/>
    <xf numFmtId="169" fontId="16" fillId="0" borderId="0"/>
    <xf numFmtId="0" fontId="40" fillId="0" borderId="0"/>
    <xf numFmtId="0" fontId="40" fillId="0" borderId="0"/>
    <xf numFmtId="0" fontId="38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7" fillId="0" borderId="0"/>
    <xf numFmtId="0" fontId="5" fillId="0" borderId="0"/>
    <xf numFmtId="0" fontId="5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5" fillId="0" borderId="0"/>
    <xf numFmtId="0" fontId="40" fillId="0" borderId="0"/>
    <xf numFmtId="0" fontId="39" fillId="0" borderId="0"/>
    <xf numFmtId="0" fontId="10" fillId="0" borderId="0" applyNumberFormat="0" applyFill="0" applyBorder="0" applyAlignment="0" applyProtection="0"/>
    <xf numFmtId="0" fontId="5" fillId="0" borderId="0"/>
    <xf numFmtId="0" fontId="4" fillId="0" borderId="0"/>
    <xf numFmtId="0" fontId="39" fillId="0" borderId="0"/>
    <xf numFmtId="0" fontId="39" fillId="0" borderId="0"/>
    <xf numFmtId="0" fontId="5" fillId="0" borderId="0"/>
    <xf numFmtId="0" fontId="4" fillId="0" borderId="0"/>
    <xf numFmtId="0" fontId="38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5" fillId="4" borderId="10" applyNumberFormat="0" applyFont="0" applyAlignment="0" applyProtection="0"/>
    <xf numFmtId="0" fontId="34" fillId="10" borderId="11" applyNumberFormat="0" applyAlignment="0" applyProtection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/>
    <xf numFmtId="0" fontId="1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 applyNumberFormat="0" applyFill="0" applyBorder="0" applyAlignment="0" applyProtection="0"/>
    <xf numFmtId="0" fontId="36" fillId="0" borderId="12" applyNumberFormat="0" applyFill="0" applyAlignment="0" applyProtection="0"/>
    <xf numFmtId="0" fontId="37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5" fillId="0" borderId="0"/>
    <xf numFmtId="0" fontId="2" fillId="0" borderId="0"/>
    <xf numFmtId="0" fontId="44" fillId="0" borderId="0"/>
    <xf numFmtId="43" fontId="4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5" fillId="0" borderId="0"/>
  </cellStyleXfs>
  <cellXfs count="111">
    <xf numFmtId="0" fontId="0" fillId="0" borderId="0" xfId="0"/>
    <xf numFmtId="0" fontId="8" fillId="0" borderId="0" xfId="0" applyFont="1"/>
    <xf numFmtId="0" fontId="9" fillId="0" borderId="0" xfId="0" applyFont="1"/>
    <xf numFmtId="0" fontId="5" fillId="0" borderId="0" xfId="0" applyFont="1"/>
    <xf numFmtId="0" fontId="8" fillId="0" borderId="0" xfId="93" applyFont="1"/>
    <xf numFmtId="166" fontId="8" fillId="0" borderId="0" xfId="93" applyNumberFormat="1" applyFont="1"/>
    <xf numFmtId="0" fontId="9" fillId="0" borderId="0" xfId="93" applyFont="1"/>
    <xf numFmtId="166" fontId="8" fillId="0" borderId="0" xfId="93" applyNumberFormat="1" applyFont="1" applyAlignment="1">
      <alignment horizontal="right"/>
    </xf>
    <xf numFmtId="43" fontId="8" fillId="0" borderId="0" xfId="30" applyFont="1"/>
    <xf numFmtId="43" fontId="5" fillId="0" borderId="0" xfId="0" applyNumberFormat="1" applyFont="1"/>
    <xf numFmtId="0" fontId="8" fillId="0" borderId="14" xfId="93" applyFont="1" applyBorder="1"/>
    <xf numFmtId="43" fontId="8" fillId="0" borderId="0" xfId="30" applyFont="1" applyFill="1"/>
    <xf numFmtId="166" fontId="8" fillId="0" borderId="0" xfId="30" applyNumberFormat="1" applyFont="1" applyFill="1" applyAlignment="1">
      <alignment horizontal="right"/>
    </xf>
    <xf numFmtId="166" fontId="8" fillId="0" borderId="0" xfId="43" applyFont="1" applyFill="1" applyAlignment="1">
      <alignment horizontal="right"/>
    </xf>
    <xf numFmtId="43" fontId="5" fillId="0" borderId="0" xfId="30" applyFont="1" applyFill="1"/>
    <xf numFmtId="166" fontId="5" fillId="0" borderId="0" xfId="43" applyFont="1" applyFill="1"/>
    <xf numFmtId="43" fontId="5" fillId="0" borderId="0" xfId="43" applyNumberFormat="1" applyFont="1" applyFill="1"/>
    <xf numFmtId="43" fontId="5" fillId="0" borderId="0" xfId="43" applyNumberFormat="1" applyFont="1" applyFill="1" applyAlignment="1">
      <alignment horizontal="right"/>
    </xf>
    <xf numFmtId="166" fontId="5" fillId="0" borderId="0" xfId="30" applyNumberFormat="1" applyFont="1" applyFill="1" applyAlignment="1">
      <alignment horizontal="right"/>
    </xf>
    <xf numFmtId="0" fontId="20" fillId="0" borderId="0" xfId="0" applyFont="1"/>
    <xf numFmtId="43" fontId="8" fillId="0" borderId="0" xfId="30" applyFont="1" applyFill="1" applyBorder="1"/>
    <xf numFmtId="43" fontId="5" fillId="0" borderId="0" xfId="30" applyFont="1" applyFill="1" applyBorder="1"/>
    <xf numFmtId="166" fontId="5" fillId="0" borderId="0" xfId="43" applyFont="1" applyFill="1" applyBorder="1"/>
    <xf numFmtId="167" fontId="8" fillId="0" borderId="0" xfId="30" applyNumberFormat="1" applyFont="1" applyFill="1"/>
    <xf numFmtId="170" fontId="8" fillId="0" borderId="0" xfId="93" applyNumberFormat="1" applyFont="1" applyAlignment="1">
      <alignment horizontal="right"/>
    </xf>
    <xf numFmtId="170" fontId="5" fillId="0" borderId="0" xfId="30" applyNumberFormat="1" applyFont="1" applyFill="1" applyAlignment="1">
      <alignment horizontal="right"/>
    </xf>
    <xf numFmtId="0" fontId="8" fillId="0" borderId="13" xfId="93" applyFont="1" applyBorder="1"/>
    <xf numFmtId="9" fontId="5" fillId="0" borderId="13" xfId="133" applyFont="1" applyFill="1" applyBorder="1"/>
    <xf numFmtId="10" fontId="5" fillId="0" borderId="0" xfId="133" applyNumberFormat="1" applyFont="1" applyFill="1" applyBorder="1"/>
    <xf numFmtId="43" fontId="9" fillId="0" borderId="0" xfId="43" applyNumberFormat="1" applyFont="1" applyFill="1" applyBorder="1"/>
    <xf numFmtId="0" fontId="8" fillId="0" borderId="0" xfId="0" applyFont="1" applyAlignment="1">
      <alignment horizontal="left" indent="1"/>
    </xf>
    <xf numFmtId="43" fontId="8" fillId="0" borderId="0" xfId="0" applyNumberFormat="1" applyFont="1"/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0" fontId="8" fillId="0" borderId="0" xfId="133" applyNumberFormat="1" applyFont="1" applyFill="1" applyBorder="1"/>
    <xf numFmtId="166" fontId="8" fillId="0" borderId="14" xfId="93" applyNumberFormat="1" applyFont="1" applyBorder="1" applyAlignment="1">
      <alignment horizontal="right"/>
    </xf>
    <xf numFmtId="43" fontId="8" fillId="0" borderId="14" xfId="43" applyNumberFormat="1" applyFont="1" applyFill="1" applyBorder="1"/>
    <xf numFmtId="0" fontId="5" fillId="0" borderId="0" xfId="0" applyFont="1" applyAlignment="1">
      <alignment horizontal="left" indent="2"/>
    </xf>
    <xf numFmtId="0" fontId="8" fillId="0" borderId="0" xfId="93" applyFont="1" applyAlignment="1">
      <alignment horizontal="left" indent="1"/>
    </xf>
    <xf numFmtId="0" fontId="8" fillId="0" borderId="0" xfId="0" applyFont="1" applyAlignment="1">
      <alignment horizontal="left" vertical="center" indent="1"/>
    </xf>
    <xf numFmtId="9" fontId="5" fillId="0" borderId="0" xfId="133" applyFont="1" applyFill="1" applyBorder="1"/>
    <xf numFmtId="43" fontId="8" fillId="0" borderId="13" xfId="93" applyNumberFormat="1" applyFont="1" applyBorder="1"/>
    <xf numFmtId="43" fontId="8" fillId="0" borderId="0" xfId="43" applyNumberFormat="1" applyFont="1" applyFill="1" applyBorder="1"/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horizontal="left" indent="1"/>
    </xf>
    <xf numFmtId="10" fontId="8" fillId="0" borderId="0" xfId="133" applyNumberFormat="1" applyFont="1" applyBorder="1"/>
    <xf numFmtId="43" fontId="8" fillId="0" borderId="13" xfId="30" applyFont="1" applyFill="1" applyBorder="1"/>
    <xf numFmtId="166" fontId="42" fillId="0" borderId="0" xfId="93" applyNumberFormat="1" applyFont="1"/>
    <xf numFmtId="0" fontId="41" fillId="0" borderId="0" xfId="0" applyFont="1"/>
    <xf numFmtId="0" fontId="43" fillId="0" borderId="0" xfId="0" applyFont="1"/>
    <xf numFmtId="0" fontId="9" fillId="0" borderId="14" xfId="0" applyFont="1" applyBorder="1"/>
    <xf numFmtId="0" fontId="9" fillId="0" borderId="14" xfId="0" applyFont="1" applyBorder="1" applyAlignment="1">
      <alignment wrapText="1"/>
    </xf>
    <xf numFmtId="4" fontId="8" fillId="0" borderId="0" xfId="0" applyNumberFormat="1" applyFont="1"/>
    <xf numFmtId="4" fontId="9" fillId="0" borderId="0" xfId="0" applyNumberFormat="1" applyFont="1"/>
    <xf numFmtId="4" fontId="0" fillId="0" borderId="0" xfId="0" applyNumberFormat="1"/>
    <xf numFmtId="4" fontId="0" fillId="0" borderId="15" xfId="0" applyNumberFormat="1" applyBorder="1"/>
    <xf numFmtId="4" fontId="41" fillId="0" borderId="0" xfId="0" applyNumberFormat="1" applyFont="1"/>
    <xf numFmtId="4" fontId="43" fillId="0" borderId="0" xfId="0" applyNumberFormat="1" applyFont="1"/>
    <xf numFmtId="4" fontId="45" fillId="0" borderId="0" xfId="0" applyNumberFormat="1" applyFont="1"/>
    <xf numFmtId="0" fontId="45" fillId="0" borderId="0" xfId="0" applyFont="1"/>
    <xf numFmtId="4" fontId="45" fillId="0" borderId="14" xfId="0" applyNumberFormat="1" applyFont="1" applyBorder="1"/>
    <xf numFmtId="0" fontId="9" fillId="0" borderId="17" xfId="0" applyFont="1" applyBorder="1"/>
    <xf numFmtId="0" fontId="9" fillId="0" borderId="18" xfId="0" applyFont="1" applyBorder="1"/>
    <xf numFmtId="4" fontId="8" fillId="0" borderId="18" xfId="0" applyNumberFormat="1" applyFont="1" applyBorder="1"/>
    <xf numFmtId="4" fontId="9" fillId="0" borderId="18" xfId="0" applyNumberFormat="1" applyFont="1" applyBorder="1"/>
    <xf numFmtId="4" fontId="0" fillId="0" borderId="18" xfId="0" applyNumberFormat="1" applyBorder="1"/>
    <xf numFmtId="4" fontId="0" fillId="0" borderId="19" xfId="0" applyNumberFormat="1" applyBorder="1"/>
    <xf numFmtId="4" fontId="43" fillId="0" borderId="18" xfId="0" applyNumberFormat="1" applyFont="1" applyBorder="1"/>
    <xf numFmtId="4" fontId="41" fillId="0" borderId="18" xfId="0" applyNumberFormat="1" applyFont="1" applyBorder="1"/>
    <xf numFmtId="4" fontId="45" fillId="0" borderId="18" xfId="0" applyNumberFormat="1" applyFont="1" applyBorder="1"/>
    <xf numFmtId="4" fontId="45" fillId="0" borderId="20" xfId="0" applyNumberFormat="1" applyFont="1" applyBorder="1"/>
    <xf numFmtId="0" fontId="9" fillId="0" borderId="17" xfId="0" applyFont="1" applyBorder="1" applyAlignment="1">
      <alignment wrapText="1"/>
    </xf>
    <xf numFmtId="0" fontId="0" fillId="0" borderId="18" xfId="0" applyBorder="1"/>
    <xf numFmtId="0" fontId="43" fillId="0" borderId="18" xfId="0" applyFont="1" applyBorder="1"/>
    <xf numFmtId="0" fontId="41" fillId="0" borderId="18" xfId="0" applyFont="1" applyBorder="1"/>
    <xf numFmtId="0" fontId="0" fillId="0" borderId="22" xfId="0" applyBorder="1"/>
    <xf numFmtId="0" fontId="0" fillId="0" borderId="20" xfId="0" applyBorder="1"/>
    <xf numFmtId="0" fontId="8" fillId="0" borderId="18" xfId="0" applyFont="1" applyBorder="1"/>
    <xf numFmtId="0" fontId="5" fillId="0" borderId="18" xfId="0" applyFont="1" applyBorder="1" applyAlignment="1">
      <alignment horizontal="left" indent="1"/>
    </xf>
    <xf numFmtId="0" fontId="0" fillId="0" borderId="19" xfId="0" applyBorder="1"/>
    <xf numFmtId="0" fontId="41" fillId="0" borderId="19" xfId="0" applyFont="1" applyBorder="1"/>
    <xf numFmtId="0" fontId="45" fillId="0" borderId="18" xfId="0" applyFont="1" applyBorder="1" applyAlignment="1">
      <alignment horizontal="left" indent="1"/>
    </xf>
    <xf numFmtId="0" fontId="45" fillId="0" borderId="20" xfId="0" applyFont="1" applyBorder="1" applyAlignment="1">
      <alignment horizontal="left" indent="1"/>
    </xf>
    <xf numFmtId="0" fontId="20" fillId="0" borderId="18" xfId="0" applyFont="1" applyBorder="1" applyAlignment="1">
      <alignment horizontal="left" indent="2"/>
    </xf>
    <xf numFmtId="4" fontId="20" fillId="0" borderId="18" xfId="0" applyNumberFormat="1" applyFont="1" applyBorder="1"/>
    <xf numFmtId="4" fontId="20" fillId="0" borderId="0" xfId="0" applyNumberFormat="1" applyFont="1"/>
    <xf numFmtId="0" fontId="8" fillId="21" borderId="4" xfId="93" applyFont="1" applyFill="1" applyBorder="1"/>
    <xf numFmtId="0" fontId="8" fillId="21" borderId="4" xfId="93" quotePrefix="1" applyFont="1" applyFill="1" applyBorder="1" applyAlignment="1">
      <alignment horizontal="right"/>
    </xf>
    <xf numFmtId="0" fontId="8" fillId="21" borderId="4" xfId="93" applyFont="1" applyFill="1" applyBorder="1" applyAlignment="1">
      <alignment horizontal="left"/>
    </xf>
    <xf numFmtId="0" fontId="8" fillId="21" borderId="0" xfId="93" applyFont="1" applyFill="1"/>
    <xf numFmtId="0" fontId="5" fillId="0" borderId="0" xfId="93"/>
    <xf numFmtId="43" fontId="5" fillId="0" borderId="0" xfId="93" applyNumberFormat="1"/>
    <xf numFmtId="0" fontId="5" fillId="0" borderId="0" xfId="93" applyAlignment="1">
      <alignment horizontal="right"/>
    </xf>
    <xf numFmtId="0" fontId="5" fillId="0" borderId="0" xfId="93" applyAlignment="1">
      <alignment horizontal="left"/>
    </xf>
    <xf numFmtId="0" fontId="5" fillId="0" borderId="0" xfId="93" applyAlignment="1">
      <alignment horizontal="left" indent="1"/>
    </xf>
    <xf numFmtId="0" fontId="5" fillId="0" borderId="0" xfId="93" applyAlignment="1">
      <alignment horizontal="left" indent="2"/>
    </xf>
    <xf numFmtId="0" fontId="8" fillId="21" borderId="23" xfId="93" applyFont="1" applyFill="1" applyBorder="1"/>
    <xf numFmtId="17" fontId="8" fillId="21" borderId="15" xfId="93" applyNumberFormat="1" applyFont="1" applyFill="1" applyBorder="1" applyAlignment="1">
      <alignment horizontal="right"/>
    </xf>
    <xf numFmtId="17" fontId="8" fillId="21" borderId="4" xfId="93" applyNumberFormat="1" applyFont="1" applyFill="1" applyBorder="1" applyAlignment="1">
      <alignment horizontal="right"/>
    </xf>
    <xf numFmtId="17" fontId="8" fillId="21" borderId="23" xfId="93" applyNumberFormat="1" applyFont="1" applyFill="1" applyBorder="1" applyAlignment="1">
      <alignment horizontal="right"/>
    </xf>
    <xf numFmtId="0" fontId="20" fillId="0" borderId="0" xfId="0" applyFont="1" applyAlignment="1">
      <alignment horizontal="left" indent="3"/>
    </xf>
    <xf numFmtId="43" fontId="20" fillId="0" borderId="0" xfId="30" applyFont="1" applyFill="1" applyBorder="1"/>
    <xf numFmtId="0" fontId="20" fillId="0" borderId="0" xfId="93" applyFont="1"/>
    <xf numFmtId="0" fontId="8" fillId="0" borderId="24" xfId="93" applyFont="1" applyBorder="1"/>
    <xf numFmtId="0" fontId="8" fillId="0" borderId="24" xfId="93" quotePrefix="1" applyFont="1" applyBorder="1" applyAlignment="1">
      <alignment horizontal="right"/>
    </xf>
    <xf numFmtId="17" fontId="8" fillId="21" borderId="4" xfId="93" quotePrefix="1" applyNumberFormat="1" applyFont="1" applyFill="1" applyBorder="1" applyAlignment="1">
      <alignment horizontal="right"/>
    </xf>
    <xf numFmtId="0" fontId="8" fillId="21" borderId="15" xfId="93" applyFont="1" applyFill="1" applyBorder="1" applyAlignment="1">
      <alignment horizontal="center"/>
    </xf>
    <xf numFmtId="0" fontId="47" fillId="0" borderId="14" xfId="93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15" xfId="0" applyFont="1" applyBorder="1" applyAlignment="1">
      <alignment horizontal="center"/>
    </xf>
  </cellXfs>
  <cellStyles count="273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AutoFormat Options" xfId="25" xr:uid="{00000000-0005-0000-0000-000018000000}"/>
    <cellStyle name="Bad 2" xfId="26" xr:uid="{00000000-0005-0000-0000-000019000000}"/>
    <cellStyle name="Ç¥ÁØ_¿ù°£¿ä¾àº¸°í" xfId="27" xr:uid="{00000000-0005-0000-0000-00001A000000}"/>
    <cellStyle name="Calculation 2" xfId="28" xr:uid="{00000000-0005-0000-0000-00001B000000}"/>
    <cellStyle name="Check Cell 2" xfId="29" xr:uid="{00000000-0005-0000-0000-00001C000000}"/>
    <cellStyle name="Comma" xfId="30" builtinId="3"/>
    <cellStyle name="Comma 10" xfId="31" xr:uid="{00000000-0005-0000-0000-00001E000000}"/>
    <cellStyle name="Comma 10 2" xfId="32" xr:uid="{00000000-0005-0000-0000-00001F000000}"/>
    <cellStyle name="Comma 10 2 2" xfId="175" xr:uid="{00000000-0005-0000-0000-000020000000}"/>
    <cellStyle name="Comma 10 3" xfId="174" xr:uid="{00000000-0005-0000-0000-000021000000}"/>
    <cellStyle name="Comma 11" xfId="33" xr:uid="{00000000-0005-0000-0000-000022000000}"/>
    <cellStyle name="Comma 11 2" xfId="176" xr:uid="{00000000-0005-0000-0000-000023000000}"/>
    <cellStyle name="Comma 11 3" xfId="250" xr:uid="{8D78D9E3-E2CF-40CC-862F-3B314310F206}"/>
    <cellStyle name="Comma 12" xfId="34" xr:uid="{00000000-0005-0000-0000-000024000000}"/>
    <cellStyle name="Comma 12 2" xfId="177" xr:uid="{00000000-0005-0000-0000-000025000000}"/>
    <cellStyle name="Comma 12 3" xfId="251" xr:uid="{0A14424D-A9C9-4C6A-901B-F63A3CAFF6B4}"/>
    <cellStyle name="Comma 13" xfId="173" xr:uid="{00000000-0005-0000-0000-000026000000}"/>
    <cellStyle name="Comma 13 2" xfId="236" xr:uid="{277F7388-E882-473D-A88C-1BDAEB5CB6EF}"/>
    <cellStyle name="Comma 13 3" xfId="252" xr:uid="{06320DBF-C7D0-4C8B-B76C-EF5ACB58AEA5}"/>
    <cellStyle name="Comma 14" xfId="228" xr:uid="{A21E047C-AEF0-4FA1-9C50-2B05E8CD9F79}"/>
    <cellStyle name="Comma 14 2" xfId="234" xr:uid="{E028E0D6-C99B-434A-9EFF-FCDBD3E82B92}"/>
    <cellStyle name="Comma 14 3" xfId="268" xr:uid="{0311F88E-6976-4A49-A12E-C8AFAFC2F115}"/>
    <cellStyle name="Comma 19" xfId="35" xr:uid="{00000000-0005-0000-0000-000027000000}"/>
    <cellStyle name="Comma 2" xfId="36" xr:uid="{00000000-0005-0000-0000-000028000000}"/>
    <cellStyle name="Comma 2 2" xfId="37" xr:uid="{00000000-0005-0000-0000-000029000000}"/>
    <cellStyle name="Comma 2 2 2" xfId="38" xr:uid="{00000000-0005-0000-0000-00002A000000}"/>
    <cellStyle name="Comma 2 2 2 2" xfId="180" xr:uid="{00000000-0005-0000-0000-00002B000000}"/>
    <cellStyle name="Comma 2 2 3" xfId="179" xr:uid="{00000000-0005-0000-0000-00002C000000}"/>
    <cellStyle name="Comma 2 2 4" xfId="237" xr:uid="{33F77DF1-9B07-43B0-AC66-E319CAC35439}"/>
    <cellStyle name="Comma 2 3" xfId="39" xr:uid="{00000000-0005-0000-0000-00002D000000}"/>
    <cellStyle name="Comma 2 3 2" xfId="244" xr:uid="{DF09E338-495D-4686-BEA0-F0688057406B}"/>
    <cellStyle name="Comma 2 4" xfId="40" xr:uid="{00000000-0005-0000-0000-00002E000000}"/>
    <cellStyle name="Comma 2 4 2" xfId="246" xr:uid="{BB71DA0B-36BD-4BB2-B45C-73B968FD777B}"/>
    <cellStyle name="Comma 2 5" xfId="178" xr:uid="{00000000-0005-0000-0000-00002F000000}"/>
    <cellStyle name="Comma 2 5 2" xfId="243" xr:uid="{5EBE0003-ACD4-4AD3-8CFD-4AD6CFA4741E}"/>
    <cellStyle name="Comma 2 5 3" xfId="253" xr:uid="{78DAB0DB-1729-48D5-A472-DB614F689427}"/>
    <cellStyle name="Comma 2 6" xfId="231" xr:uid="{06F4789A-8450-4901-BD41-60A80B444548}"/>
    <cellStyle name="Comma 2_new commitments IMF" xfId="41" xr:uid="{00000000-0005-0000-0000-000030000000}"/>
    <cellStyle name="Comma 3" xfId="42" xr:uid="{00000000-0005-0000-0000-000031000000}"/>
    <cellStyle name="Comma 3 2" xfId="43" xr:uid="{00000000-0005-0000-0000-000032000000}"/>
    <cellStyle name="Comma 3 2 2" xfId="182" xr:uid="{00000000-0005-0000-0000-000033000000}"/>
    <cellStyle name="Comma 3 3" xfId="181" xr:uid="{00000000-0005-0000-0000-000034000000}"/>
    <cellStyle name="Comma 3 4" xfId="230" xr:uid="{EC3FFEF1-CC71-4294-965E-6CD23DF0897D}"/>
    <cellStyle name="Comma 4" xfId="44" xr:uid="{00000000-0005-0000-0000-000035000000}"/>
    <cellStyle name="Comma 4 2" xfId="45" xr:uid="{00000000-0005-0000-0000-000036000000}"/>
    <cellStyle name="Comma 4 2 2" xfId="183" xr:uid="{00000000-0005-0000-0000-000037000000}"/>
    <cellStyle name="Comma 4 3" xfId="46" xr:uid="{00000000-0005-0000-0000-000038000000}"/>
    <cellStyle name="Comma 4 3 2" xfId="184" xr:uid="{00000000-0005-0000-0000-000039000000}"/>
    <cellStyle name="Comma 4 4" xfId="238" xr:uid="{CC79F53B-4857-4877-88AC-11B37ACA3B3A}"/>
    <cellStyle name="Comma 5" xfId="47" xr:uid="{00000000-0005-0000-0000-00003A000000}"/>
    <cellStyle name="Comma 5 2" xfId="48" xr:uid="{00000000-0005-0000-0000-00003B000000}"/>
    <cellStyle name="Comma 5 2 2" xfId="186" xr:uid="{00000000-0005-0000-0000-00003C000000}"/>
    <cellStyle name="Comma 5 3" xfId="185" xr:uid="{00000000-0005-0000-0000-00003D000000}"/>
    <cellStyle name="Comma 5 4" xfId="233" xr:uid="{5B6608E6-63E5-403A-A0A0-7825CA860308}"/>
    <cellStyle name="Comma 6" xfId="49" xr:uid="{00000000-0005-0000-0000-00003E000000}"/>
    <cellStyle name="Comma 6 2" xfId="50" xr:uid="{00000000-0005-0000-0000-00003F000000}"/>
    <cellStyle name="Comma 6 2 2" xfId="188" xr:uid="{00000000-0005-0000-0000-000040000000}"/>
    <cellStyle name="Comma 6 3" xfId="187" xr:uid="{00000000-0005-0000-0000-000041000000}"/>
    <cellStyle name="Comma 7" xfId="51" xr:uid="{00000000-0005-0000-0000-000042000000}"/>
    <cellStyle name="Comma 7 2" xfId="52" xr:uid="{00000000-0005-0000-0000-000043000000}"/>
    <cellStyle name="Comma 7 2 2" xfId="190" xr:uid="{00000000-0005-0000-0000-000044000000}"/>
    <cellStyle name="Comma 7 3" xfId="189" xr:uid="{00000000-0005-0000-0000-000045000000}"/>
    <cellStyle name="Comma 8" xfId="53" xr:uid="{00000000-0005-0000-0000-000046000000}"/>
    <cellStyle name="Comma 8 2" xfId="54" xr:uid="{00000000-0005-0000-0000-000047000000}"/>
    <cellStyle name="Comma 8 2 2" xfId="191" xr:uid="{00000000-0005-0000-0000-000048000000}"/>
    <cellStyle name="Comma 8 3" xfId="55" xr:uid="{00000000-0005-0000-0000-000049000000}"/>
    <cellStyle name="Comma 8 3 2" xfId="192" xr:uid="{00000000-0005-0000-0000-00004A000000}"/>
    <cellStyle name="Comma 88" xfId="254" xr:uid="{895C6110-3D34-404F-83DA-E35B1BD71382}"/>
    <cellStyle name="Comma 9" xfId="56" xr:uid="{00000000-0005-0000-0000-00004B000000}"/>
    <cellStyle name="Comma 9 2" xfId="57" xr:uid="{00000000-0005-0000-0000-00004C000000}"/>
    <cellStyle name="Comma 9 2 2" xfId="194" xr:uid="{00000000-0005-0000-0000-00004D000000}"/>
    <cellStyle name="Comma 9 3" xfId="193" xr:uid="{00000000-0005-0000-0000-00004E000000}"/>
    <cellStyle name="Comma0" xfId="58" xr:uid="{00000000-0005-0000-0000-000050000000}"/>
    <cellStyle name="Currency 2" xfId="59" xr:uid="{00000000-0005-0000-0000-000051000000}"/>
    <cellStyle name="Currency0" xfId="60" xr:uid="{00000000-0005-0000-0000-000052000000}"/>
    <cellStyle name="Date" xfId="61" xr:uid="{00000000-0005-0000-0000-000053000000}"/>
    <cellStyle name="Euro" xfId="62" xr:uid="{00000000-0005-0000-0000-000054000000}"/>
    <cellStyle name="Explanatory Text 2" xfId="63" xr:uid="{00000000-0005-0000-0000-000055000000}"/>
    <cellStyle name="Fixed" xfId="64" xr:uid="{00000000-0005-0000-0000-000056000000}"/>
    <cellStyle name="Good 2" xfId="65" xr:uid="{00000000-0005-0000-0000-000057000000}"/>
    <cellStyle name="Grey" xfId="66" xr:uid="{00000000-0005-0000-0000-000058000000}"/>
    <cellStyle name="Header1" xfId="67" xr:uid="{00000000-0005-0000-0000-000059000000}"/>
    <cellStyle name="Header2" xfId="68" xr:uid="{00000000-0005-0000-0000-00005A000000}"/>
    <cellStyle name="Heading 1 2" xfId="69" xr:uid="{00000000-0005-0000-0000-00005B000000}"/>
    <cellStyle name="Heading 2 2" xfId="70" xr:uid="{00000000-0005-0000-0000-00005C000000}"/>
    <cellStyle name="Heading 3 2" xfId="71" xr:uid="{00000000-0005-0000-0000-00005D000000}"/>
    <cellStyle name="Heading 4 2" xfId="72" xr:uid="{00000000-0005-0000-0000-00005E000000}"/>
    <cellStyle name="Input [yellow]" xfId="73" xr:uid="{00000000-0005-0000-0000-00005F000000}"/>
    <cellStyle name="Input 2" xfId="74" xr:uid="{00000000-0005-0000-0000-000060000000}"/>
    <cellStyle name="Linked Cell 2" xfId="75" xr:uid="{00000000-0005-0000-0000-000061000000}"/>
    <cellStyle name="Neutral 2" xfId="76" xr:uid="{00000000-0005-0000-0000-000062000000}"/>
    <cellStyle name="Normal" xfId="0" builtinId="0"/>
    <cellStyle name="Normal - Style1" xfId="77" xr:uid="{00000000-0005-0000-0000-000064000000}"/>
    <cellStyle name="Normal 10" xfId="78" xr:uid="{00000000-0005-0000-0000-000065000000}"/>
    <cellStyle name="Normal 10 2" xfId="79" xr:uid="{00000000-0005-0000-0000-000066000000}"/>
    <cellStyle name="Normal 10 2 2" xfId="196" xr:uid="{00000000-0005-0000-0000-000067000000}"/>
    <cellStyle name="Normal 10 2 3" xfId="269" xr:uid="{BF7AD73B-AFE8-4F2B-B8A8-89718F563F83}"/>
    <cellStyle name="Normal 10 3" xfId="80" xr:uid="{00000000-0005-0000-0000-000068000000}"/>
    <cellStyle name="Normal 10 3 2" xfId="197" xr:uid="{00000000-0005-0000-0000-000069000000}"/>
    <cellStyle name="Normal 10 4" xfId="195" xr:uid="{00000000-0005-0000-0000-00006A000000}"/>
    <cellStyle name="Normal 10 5" xfId="255" xr:uid="{B4E9E375-AB3A-40FF-961F-90D4DE73F094}"/>
    <cellStyle name="Normal 11" xfId="81" xr:uid="{00000000-0005-0000-0000-00006B000000}"/>
    <cellStyle name="Normal 11 2" xfId="82" xr:uid="{00000000-0005-0000-0000-00006C000000}"/>
    <cellStyle name="Normal 11 2 2" xfId="199" xr:uid="{00000000-0005-0000-0000-00006D000000}"/>
    <cellStyle name="Normal 11 3" xfId="83" xr:uid="{00000000-0005-0000-0000-00006E000000}"/>
    <cellStyle name="Normal 11 3 2" xfId="200" xr:uid="{00000000-0005-0000-0000-00006F000000}"/>
    <cellStyle name="Normal 11 4" xfId="198" xr:uid="{00000000-0005-0000-0000-000070000000}"/>
    <cellStyle name="Normal 11 5" xfId="256" xr:uid="{EF1F51E2-E3F4-45B6-AAF9-B4909B62005A}"/>
    <cellStyle name="Normal 12" xfId="84" xr:uid="{00000000-0005-0000-0000-000071000000}"/>
    <cellStyle name="Normal 12 2" xfId="201" xr:uid="{00000000-0005-0000-0000-000072000000}"/>
    <cellStyle name="Normal 12 3" xfId="257" xr:uid="{1A8BB546-9EFF-408F-8D0A-58BF848A9929}"/>
    <cellStyle name="Normal 13" xfId="85" xr:uid="{00000000-0005-0000-0000-000073000000}"/>
    <cellStyle name="Normal 13 2" xfId="202" xr:uid="{00000000-0005-0000-0000-000074000000}"/>
    <cellStyle name="Normal 13 3" xfId="258" xr:uid="{D43A693D-15DF-4B25-858A-717A1F3C58CB}"/>
    <cellStyle name="Normal 14" xfId="86" xr:uid="{00000000-0005-0000-0000-000075000000}"/>
    <cellStyle name="Normal 14 2" xfId="203" xr:uid="{00000000-0005-0000-0000-000076000000}"/>
    <cellStyle name="Normal 15" xfId="87" xr:uid="{00000000-0005-0000-0000-000077000000}"/>
    <cellStyle name="Normal 15 2" xfId="204" xr:uid="{00000000-0005-0000-0000-000078000000}"/>
    <cellStyle name="Normal 16" xfId="88" xr:uid="{00000000-0005-0000-0000-000079000000}"/>
    <cellStyle name="Normal 16 2" xfId="205" xr:uid="{00000000-0005-0000-0000-00007A000000}"/>
    <cellStyle name="Normal 17" xfId="89" xr:uid="{00000000-0005-0000-0000-00007B000000}"/>
    <cellStyle name="Normal 17 2" xfId="206" xr:uid="{00000000-0005-0000-0000-00007C000000}"/>
    <cellStyle name="Normal 18" xfId="90" xr:uid="{00000000-0005-0000-0000-00007D000000}"/>
    <cellStyle name="Normal 18 2" xfId="207" xr:uid="{00000000-0005-0000-0000-00007E000000}"/>
    <cellStyle name="Normal 19" xfId="91" xr:uid="{00000000-0005-0000-0000-00007F000000}"/>
    <cellStyle name="Normal 19 2" xfId="208" xr:uid="{00000000-0005-0000-0000-000080000000}"/>
    <cellStyle name="Normal 2" xfId="92" xr:uid="{00000000-0005-0000-0000-000081000000}"/>
    <cellStyle name="Normal 2 2" xfId="93" xr:uid="{00000000-0005-0000-0000-000082000000}"/>
    <cellStyle name="Normal 2 2 2" xfId="94" xr:uid="{00000000-0005-0000-0000-000083000000}"/>
    <cellStyle name="Normal 2 3" xfId="95" xr:uid="{00000000-0005-0000-0000-000084000000}"/>
    <cellStyle name="Normal 2 3 2" xfId="242" xr:uid="{16947A86-A0FD-4539-BEEB-D13B079AB41F}"/>
    <cellStyle name="Normal 2 4" xfId="96" xr:uid="{00000000-0005-0000-0000-000085000000}"/>
    <cellStyle name="Normal 2 5" xfId="97" xr:uid="{00000000-0005-0000-0000-000086000000}"/>
    <cellStyle name="Normal 2 6" xfId="98" xr:uid="{00000000-0005-0000-0000-000087000000}"/>
    <cellStyle name="Normal 2 7" xfId="99" xr:uid="{00000000-0005-0000-0000-000088000000}"/>
    <cellStyle name="Normal 2 8" xfId="259" xr:uid="{D2ACF74D-50C0-4FCA-BF29-5DBCA435E6D7}"/>
    <cellStyle name="Normal 2_ADMD budget appendices 19-03-09" xfId="100" xr:uid="{00000000-0005-0000-0000-000089000000}"/>
    <cellStyle name="Normal 20" xfId="101" xr:uid="{00000000-0005-0000-0000-00008A000000}"/>
    <cellStyle name="Normal 20 2" xfId="209" xr:uid="{00000000-0005-0000-0000-00008B000000}"/>
    <cellStyle name="Normal 21" xfId="102" xr:uid="{00000000-0005-0000-0000-00008C000000}"/>
    <cellStyle name="Normal 21 2" xfId="210" xr:uid="{00000000-0005-0000-0000-00008D000000}"/>
    <cellStyle name="Normal 22" xfId="103" xr:uid="{00000000-0005-0000-0000-00008E000000}"/>
    <cellStyle name="Normal 22 2" xfId="211" xr:uid="{00000000-0005-0000-0000-00008F000000}"/>
    <cellStyle name="Normal 23" xfId="104" xr:uid="{00000000-0005-0000-0000-000090000000}"/>
    <cellStyle name="Normal 23 2" xfId="212" xr:uid="{00000000-0005-0000-0000-000091000000}"/>
    <cellStyle name="Normal 24" xfId="105" xr:uid="{00000000-0005-0000-0000-000092000000}"/>
    <cellStyle name="Normal 24 2" xfId="213" xr:uid="{00000000-0005-0000-0000-000093000000}"/>
    <cellStyle name="Normal 25" xfId="106" xr:uid="{00000000-0005-0000-0000-000094000000}"/>
    <cellStyle name="Normal 25 2" xfId="214" xr:uid="{00000000-0005-0000-0000-000095000000}"/>
    <cellStyle name="Normal 26" xfId="107" xr:uid="{00000000-0005-0000-0000-000096000000}"/>
    <cellStyle name="Normal 26 2" xfId="215" xr:uid="{00000000-0005-0000-0000-000097000000}"/>
    <cellStyle name="Normal 27" xfId="108" xr:uid="{00000000-0005-0000-0000-000098000000}"/>
    <cellStyle name="Normal 27 2" xfId="216" xr:uid="{00000000-0005-0000-0000-000099000000}"/>
    <cellStyle name="Normal 28" xfId="109" xr:uid="{00000000-0005-0000-0000-00009A000000}"/>
    <cellStyle name="Normal 28 2" xfId="217" xr:uid="{00000000-0005-0000-0000-00009B000000}"/>
    <cellStyle name="Normal 28 3" xfId="235" xr:uid="{D44801BE-C38A-4888-9901-AEC52C7EE3CC}"/>
    <cellStyle name="Normal 29" xfId="110" xr:uid="{00000000-0005-0000-0000-00009C000000}"/>
    <cellStyle name="Normal 29 2" xfId="218" xr:uid="{00000000-0005-0000-0000-00009D000000}"/>
    <cellStyle name="Normal 3" xfId="111" xr:uid="{00000000-0005-0000-0000-00009E000000}"/>
    <cellStyle name="Normal 3 2" xfId="112" xr:uid="{00000000-0005-0000-0000-00009F000000}"/>
    <cellStyle name="Normal 3 2 2" xfId="245" xr:uid="{1C726161-0C3B-4302-9BCE-E540D3550898}"/>
    <cellStyle name="Normal 3 3" xfId="113" xr:uid="{00000000-0005-0000-0000-0000A0000000}"/>
    <cellStyle name="Normal 3 4" xfId="114" xr:uid="{00000000-0005-0000-0000-0000A1000000}"/>
    <cellStyle name="Normal 3 5" xfId="115" xr:uid="{00000000-0005-0000-0000-0000A2000000}"/>
    <cellStyle name="Normal 3 6" xfId="116" xr:uid="{00000000-0005-0000-0000-0000A3000000}"/>
    <cellStyle name="Normal 3 7" xfId="239" xr:uid="{7F383B56-DCB1-49CF-8559-79F8E7704A84}"/>
    <cellStyle name="Normal 30" xfId="117" xr:uid="{00000000-0005-0000-0000-0000A4000000}"/>
    <cellStyle name="Normal 30 2" xfId="219" xr:uid="{00000000-0005-0000-0000-0000A5000000}"/>
    <cellStyle name="Normal 31" xfId="227" xr:uid="{E1861CF8-443C-4F9A-8188-A919DD0421B6}"/>
    <cellStyle name="Normal 32" xfId="229" xr:uid="{66B6F8CD-8605-46F3-8C38-6CB86AB2832D}"/>
    <cellStyle name="Normal 33" xfId="241" xr:uid="{F549FFA5-4DF4-44E4-B040-AB57CC68B9A8}"/>
    <cellStyle name="Normal 4" xfId="118" xr:uid="{00000000-0005-0000-0000-0000A6000000}"/>
    <cellStyle name="Normal 4 2" xfId="119" xr:uid="{00000000-0005-0000-0000-0000A7000000}"/>
    <cellStyle name="Normal 4 2 2" xfId="240" xr:uid="{0560D0AA-0FA5-4461-BF27-80750FEA543B}"/>
    <cellStyle name="Normal 4 3" xfId="120" xr:uid="{00000000-0005-0000-0000-0000A8000000}"/>
    <cellStyle name="Normal 4 4" xfId="232" xr:uid="{2AAFC2D4-C4D9-4C4E-9635-092940CE14EE}"/>
    <cellStyle name="Normal 4_ADMD budget appendices 19-03-09" xfId="121" xr:uid="{00000000-0005-0000-0000-0000A9000000}"/>
    <cellStyle name="Normal 5" xfId="122" xr:uid="{00000000-0005-0000-0000-0000AA000000}"/>
    <cellStyle name="Normal 5 2" xfId="123" xr:uid="{00000000-0005-0000-0000-0000AB000000}"/>
    <cellStyle name="Normal 5 3" xfId="124" xr:uid="{00000000-0005-0000-0000-0000AC000000}"/>
    <cellStyle name="Normal 5_ADMD budget appendices 19-03-09" xfId="125" xr:uid="{00000000-0005-0000-0000-0000AD000000}"/>
    <cellStyle name="Normal 6" xfId="126" xr:uid="{00000000-0005-0000-0000-0000AE000000}"/>
    <cellStyle name="Normal 6 2" xfId="127" xr:uid="{00000000-0005-0000-0000-0000AF000000}"/>
    <cellStyle name="Normal 6 2 2" xfId="221" xr:uid="{00000000-0005-0000-0000-0000B0000000}"/>
    <cellStyle name="Normal 6 2 3" xfId="260" xr:uid="{59936FB2-9F75-4581-BC52-17ABF71676D6}"/>
    <cellStyle name="Normal 6 3" xfId="220" xr:uid="{00000000-0005-0000-0000-0000B1000000}"/>
    <cellStyle name="Normal 6 4" xfId="267" xr:uid="{5CFF4651-3BF2-486A-B4CD-07D225FAB4E6}"/>
    <cellStyle name="Normal 7" xfId="128" xr:uid="{00000000-0005-0000-0000-0000B2000000}"/>
    <cellStyle name="Normal 7 2" xfId="222" xr:uid="{00000000-0005-0000-0000-0000B3000000}"/>
    <cellStyle name="Normal 7 3" xfId="270" xr:uid="{58F9D4B8-78CB-47CD-9120-183C25BA0AA7}"/>
    <cellStyle name="Normal 74" xfId="247" xr:uid="{1958EB35-0015-41D5-AF35-C8E904087E47}"/>
    <cellStyle name="Normal 8" xfId="129" xr:uid="{00000000-0005-0000-0000-0000B4000000}"/>
    <cellStyle name="Normal 8 2" xfId="223" xr:uid="{00000000-0005-0000-0000-0000B5000000}"/>
    <cellStyle name="Normal 9" xfId="130" xr:uid="{00000000-0005-0000-0000-0000B6000000}"/>
    <cellStyle name="Normal 9 2" xfId="224" xr:uid="{00000000-0005-0000-0000-0000B7000000}"/>
    <cellStyle name="Note 2" xfId="131" xr:uid="{00000000-0005-0000-0000-0000BA000000}"/>
    <cellStyle name="Output 2" xfId="132" xr:uid="{00000000-0005-0000-0000-0000BB000000}"/>
    <cellStyle name="Percent" xfId="133" builtinId="5"/>
    <cellStyle name="Percent 2" xfId="134" xr:uid="{00000000-0005-0000-0000-0000BD000000}"/>
    <cellStyle name="Percent 2 2" xfId="135" xr:uid="{00000000-0005-0000-0000-0000BE000000}"/>
    <cellStyle name="Percent 2 3" xfId="136" xr:uid="{00000000-0005-0000-0000-0000BF000000}"/>
    <cellStyle name="Percent 3" xfId="137" xr:uid="{00000000-0005-0000-0000-0000C0000000}"/>
    <cellStyle name="Percent 3 2" xfId="138" xr:uid="{00000000-0005-0000-0000-0000C1000000}"/>
    <cellStyle name="Percent 4" xfId="139" xr:uid="{00000000-0005-0000-0000-0000C2000000}"/>
    <cellStyle name="Percent 4 2" xfId="140" xr:uid="{00000000-0005-0000-0000-0000C3000000}"/>
    <cellStyle name="Percent 4 2 2" xfId="141" xr:uid="{00000000-0005-0000-0000-0000C4000000}"/>
    <cellStyle name="Percent 5" xfId="142" xr:uid="{00000000-0005-0000-0000-0000C5000000}"/>
    <cellStyle name="Percent 5 2" xfId="143" xr:uid="{00000000-0005-0000-0000-0000C6000000}"/>
    <cellStyle name="þ_x001d_ð‡_x000c_éþ÷_x000c_âþU_x0001__x001f__x000f_&quot;_x0007__x0001__x0001_" xfId="144" xr:uid="{00000000-0005-0000-0000-0000C7000000}"/>
    <cellStyle name="þ_x001d_ð‡_x000c_éþ÷_x000c_âþU_x0001__x001f__x000f_&quot;_x000f__x0001__x0001_" xfId="145" xr:uid="{00000000-0005-0000-0000-0000C8000000}"/>
    <cellStyle name="þ_x001d_ð‡_x000c_éþ÷_x000c_âþU_x0001__x001f__x000f_&quot;_x0007__x0001__x0001__ACTUAL DISBURSEMENT VRS PROJECTION 2008-2010" xfId="146" xr:uid="{00000000-0005-0000-0000-0000C9000000}"/>
    <cellStyle name="þ_x001d_ð‡_x000c_éþ÷_x000c_âþU_x0001__x001f__x000f_&quot;_x000f__x0001__x0001__ACTUAL DISBURSEMENT VRS PROJECTION 2008-2010" xfId="147" xr:uid="{00000000-0005-0000-0000-0000CA000000}"/>
    <cellStyle name="þ_x001d_ð‡_x000c_éþ÷_x000c_âþU_x0001__x001f__x000f_&quot;_x0007__x0001__x0001__allocation yaa" xfId="148" xr:uid="{00000000-0005-0000-0000-0000CB000000}"/>
    <cellStyle name="þ_x001d_ð‡_x000c_éþ÷_x000c_âþU_x0001__x001f__x000f_&quot;_x000f__x0001__x0001__allocation yaa" xfId="149" xr:uid="{00000000-0005-0000-0000-0000CC000000}"/>
    <cellStyle name="þ_x001d_ð‡_x000c_éþ÷_x000c_âþU_x0001__x001f__x000f_&quot;_x0007__x0001__x0001__allocation yaa 10" xfId="225" xr:uid="{00000000-0005-0000-0000-0000CD000000}"/>
    <cellStyle name="þ_x001d_ð‡_x000c_éþ÷_x000c_âþU_x0001__x001f__x000f_&quot;_x000f__x0001__x0001__allocation yaa 10" xfId="226" xr:uid="{00000000-0005-0000-0000-0000CE000000}"/>
    <cellStyle name="þ_x001d_ð‡_x000c_éþ÷_x000c_âþU_x0001__x001f__x000f_&quot;_x0007__x0001__x0001__allocation yaa 11" xfId="264" xr:uid="{688BC317-2AD5-469A-A5DD-CAE0FF6132FD}"/>
    <cellStyle name="þ_x001d_ð‡_x000c_éþ÷_x000c_âþU_x0001__x001f__x000f_&quot;_x000f__x0001__x0001__allocation yaa 11" xfId="265" xr:uid="{7E81BDBC-97F6-4F57-B9A3-0170B05FDD9E}"/>
    <cellStyle name="þ_x001d_ð‡_x000c_éþ÷_x000c_âþU_x0001__x001f__x000f_&quot;_x0007__x0001__x0001__allocation yaa 12" xfId="271" xr:uid="{C4DDC1EA-4619-4D36-BC8D-6CE87449FEEA}"/>
    <cellStyle name="þ_x001d_ð‡_x000c_éþ÷_x000c_âþU_x0001__x001f__x000f_&quot;_x000f__x0001__x0001__allocation yaa 12" xfId="272" xr:uid="{5768EAB8-4873-4F7B-A7AD-85D94A3DCAC5}"/>
    <cellStyle name="þ_x001d_ð‡_x000c_éþ÷_x000c_âþU_x0001__x001f__x000f_&quot;_x0007__x0001__x0001__allocation yaa 13" xfId="263" xr:uid="{AFBEDAF7-A2E0-4D5A-A837-5F03FD7EB335}"/>
    <cellStyle name="þ_x001d_ð‡_x000c_éþ÷_x000c_âþU_x0001__x001f__x000f_&quot;_x000f__x0001__x0001__allocation yaa 13" xfId="266" xr:uid="{5902DBD7-4789-407A-A460-FE03663E760B}"/>
    <cellStyle name="þ_x001d_ð‡_x000c_éþ÷_x000c_âþU_x0001__x001f__x000f_&quot;_x0007__x0001__x0001__allocation yaa 14" xfId="249" xr:uid="{83E1D565-56A6-46C3-B0C6-969430A2601A}"/>
    <cellStyle name="þ_x001d_ð‡_x000c_éþ÷_x000c_âþU_x0001__x001f__x000f_&quot;_x000f__x0001__x0001__allocation yaa 14" xfId="248" xr:uid="{685B43EA-23B2-44A0-9B03-5A2F2A8753B3}"/>
    <cellStyle name="þ_x001d_ð‡_x000c_éþ÷_x000c_âþU_x0001__x001f__x000f_&quot;_x0007__x0001__x0001__allocation yaa 15" xfId="261" xr:uid="{E0AC17C7-B9DC-49AB-8B92-137099FEA0F1}"/>
    <cellStyle name="þ_x001d_ð‡_x000c_éþ÷_x000c_âþU_x0001__x001f__x000f_&quot;_x000f__x0001__x0001__allocation yaa 15" xfId="262" xr:uid="{FB41CB1C-D64D-41BE-BB9D-4D3B8F11267C}"/>
    <cellStyle name="þ_x001d_ð‡_x000c_éþ÷_x000c_âþU_x0001__x001f__x000f_&quot;_x0007__x0001__x0001__allocation yaa 2" xfId="150" xr:uid="{00000000-0005-0000-0000-0000CF000000}"/>
    <cellStyle name="þ_x001d_ð‡_x000c_éþ÷_x000c_âþU_x0001__x001f__x000f_&quot;_x000f__x0001__x0001__allocation yaa 2" xfId="151" xr:uid="{00000000-0005-0000-0000-0000D0000000}"/>
    <cellStyle name="þ_x001d_ð‡_x000c_éþ÷_x000c_âþU_x0001__x001f__x000f_&quot;_x0007__x0001__x0001__allocation yaa 3" xfId="152" xr:uid="{00000000-0005-0000-0000-0000D1000000}"/>
    <cellStyle name="þ_x001d_ð‡_x000c_éþ÷_x000c_âþU_x0001__x001f__x000f_&quot;_x000f__x0001__x0001__allocation yaa 3" xfId="153" xr:uid="{00000000-0005-0000-0000-0000D2000000}"/>
    <cellStyle name="þ_x001d_ð‡_x000c_éþ÷_x000c_âþU_x0001__x001f__x000f_&quot;_x0007__x0001__x0001__allocation yaa 4" xfId="154" xr:uid="{00000000-0005-0000-0000-0000D3000000}"/>
    <cellStyle name="þ_x001d_ð‡_x000c_éþ÷_x000c_âþU_x0001__x001f__x000f_&quot;_x000f__x0001__x0001__allocation yaa 4" xfId="155" xr:uid="{00000000-0005-0000-0000-0000D4000000}"/>
    <cellStyle name="þ_x001d_ð‡_x000c_éþ÷_x000c_âþU_x0001__x001f__x000f_&quot;_x0007__x0001__x0001__allocation yaa 5" xfId="156" xr:uid="{00000000-0005-0000-0000-0000D5000000}"/>
    <cellStyle name="þ_x001d_ð‡_x000c_éþ÷_x000c_âþU_x0001__x001f__x000f_&quot;_x000f__x0001__x0001__allocation yaa 5" xfId="157" xr:uid="{00000000-0005-0000-0000-0000D6000000}"/>
    <cellStyle name="þ_x001d_ð‡_x000c_éþ÷_x000c_âþU_x0001__x001f__x000f_&quot;_x0007__x0001__x0001__allocation yaa 6" xfId="158" xr:uid="{00000000-0005-0000-0000-0000D7000000}"/>
    <cellStyle name="þ_x001d_ð‡_x000c_éþ÷_x000c_âþU_x0001__x001f__x000f_&quot;_x000f__x0001__x0001__allocation yaa 6" xfId="159" xr:uid="{00000000-0005-0000-0000-0000D8000000}"/>
    <cellStyle name="þ_x001d_ð‡_x000c_éþ÷_x000c_âþU_x0001__x001f__x000f_&quot;_x0007__x0001__x0001__allocation yaa 7" xfId="160" xr:uid="{00000000-0005-0000-0000-0000D9000000}"/>
    <cellStyle name="þ_x001d_ð‡_x000c_éþ÷_x000c_âþU_x0001__x001f__x000f_&quot;_x000f__x0001__x0001__allocation yaa 7" xfId="161" xr:uid="{00000000-0005-0000-0000-0000DA000000}"/>
    <cellStyle name="þ_x001d_ð‡_x000c_éþ÷_x000c_âþU_x0001__x001f__x000f_&quot;_x0007__x0001__x0001__allocation yaa 8" xfId="162" xr:uid="{00000000-0005-0000-0000-0000DB000000}"/>
    <cellStyle name="þ_x001d_ð‡_x000c_éþ÷_x000c_âþU_x0001__x001f__x000f_&quot;_x000f__x0001__x0001__allocation yaa 8" xfId="163" xr:uid="{00000000-0005-0000-0000-0000DC000000}"/>
    <cellStyle name="þ_x001d_ð‡_x000c_éþ÷_x000c_âþU_x0001__x001f__x000f_&quot;_x0007__x0001__x0001__allocation yaa 9" xfId="164" xr:uid="{00000000-0005-0000-0000-0000DD000000}"/>
    <cellStyle name="þ_x001d_ð‡_x000c_éþ÷_x000c_âþU_x0001__x001f__x000f_&quot;_x000f__x0001__x0001__allocation yaa 9" xfId="165" xr:uid="{00000000-0005-0000-0000-0000DE000000}"/>
    <cellStyle name="þ_x001d_ð‡_x000c_éþ÷_x000c_âþU_x0001__x001f__x000f_&quot;_x0007__x0001__x0001__allocation yaa_ADMD budget appendices 19-03-09" xfId="166" xr:uid="{00000000-0005-0000-0000-0000DF000000}"/>
    <cellStyle name="þ_x001d_ð‡_x000c_éþ÷_x000c_âþU_x0001__x001f__x000f_&quot;_x000f__x0001__x0001__allocation yaa_ADMD budget appendices 19-03-09" xfId="167" xr:uid="{00000000-0005-0000-0000-0000E0000000}"/>
    <cellStyle name="þ_x001d_ð‡_x000c_éþ÷_x000c_âþU_x0001__x001f__x000f_&quot;_x0007__x0001__x0001__budget appendices 09-11-07" xfId="168" xr:uid="{00000000-0005-0000-0000-0000E1000000}"/>
    <cellStyle name="þ_x001d_ð‡_x000c_éþ÷_x000c_âþU_x0001__x001f__x000f_&quot;_x000f__x0001__x0001__budget appendices 09-11-07" xfId="169" xr:uid="{00000000-0005-0000-0000-0000E2000000}"/>
    <cellStyle name="Title 2" xfId="170" xr:uid="{00000000-0005-0000-0000-0000E3000000}"/>
    <cellStyle name="Total 2" xfId="171" xr:uid="{00000000-0005-0000-0000-0000E4000000}"/>
    <cellStyle name="Warning Text 2" xfId="172" xr:uid="{00000000-0005-0000-0000-0000E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BC1B381\2008%20Quarterly%20Disbursement%20Performance%2009-01-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netary1\monetary%20fil\Monetary%20Files\Monetary%20Analysis%20Office\BSD%202%20-%204%20RETURNS%202002\June%202002\Ssb\JUNE2002_PRUDENTIAL_%20RETURN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idation"/>
      <sheetName val="README!"/>
      <sheetName val="Summary"/>
      <sheetName val="Details"/>
      <sheetName val="Pivot Data"/>
      <sheetName val="Sheet1"/>
      <sheetName val="Pivot_Data"/>
      <sheetName val="Pivot_Data1"/>
      <sheetName val="Resumo_Despesas_ Actual-04"/>
    </sheetNames>
    <sheetDataSet>
      <sheetData sheetId="0">
        <row r="3">
          <cell r="A3" t="str">
            <v>Ministry of Food and Agriculture</v>
          </cell>
          <cell r="B3" t="str">
            <v>IDA</v>
          </cell>
        </row>
        <row r="4">
          <cell r="A4" t="str">
            <v>Ministry of Lands, Forestry and Mines</v>
          </cell>
          <cell r="B4" t="str">
            <v>ADF</v>
          </cell>
        </row>
        <row r="5">
          <cell r="A5" t="str">
            <v>Ministry of Trade, Industry PSD and PSI</v>
          </cell>
          <cell r="B5" t="str">
            <v>EU</v>
          </cell>
        </row>
        <row r="6">
          <cell r="A6" t="str">
            <v>Ministry of Tourism and Diasporan Relations</v>
          </cell>
          <cell r="B6" t="str">
            <v>Nordic Development Fund</v>
          </cell>
        </row>
        <row r="7">
          <cell r="A7" t="str">
            <v>Ministry of Energy</v>
          </cell>
          <cell r="B7" t="str">
            <v>FAO</v>
          </cell>
        </row>
        <row r="8">
          <cell r="A8" t="str">
            <v>Ministry of Water Resources, Works and Housing</v>
          </cell>
          <cell r="B8" t="str">
            <v>IFAD</v>
          </cell>
        </row>
        <row r="9">
          <cell r="A9" t="str">
            <v>Ministry of Transport</v>
          </cell>
          <cell r="B9" t="str">
            <v>ILO</v>
          </cell>
        </row>
        <row r="10">
          <cell r="A10" t="str">
            <v>Ministry of Communications</v>
          </cell>
          <cell r="B10" t="str">
            <v>IOM</v>
          </cell>
        </row>
        <row r="11">
          <cell r="A11" t="str">
            <v>Ministry of Harbours and Railways</v>
          </cell>
          <cell r="B11" t="str">
            <v>UNAIDS</v>
          </cell>
        </row>
        <row r="12">
          <cell r="A12" t="str">
            <v>Ministry of Fisheries</v>
          </cell>
          <cell r="B12" t="str">
            <v>UNESCO</v>
          </cell>
        </row>
        <row r="13">
          <cell r="A13" t="str">
            <v>Ministry of Aviation</v>
          </cell>
          <cell r="B13" t="str">
            <v>UNFPA</v>
          </cell>
        </row>
        <row r="14">
          <cell r="A14" t="str">
            <v>Ministry of Education, Science and Sports</v>
          </cell>
          <cell r="B14" t="str">
            <v>UNICEF</v>
          </cell>
        </row>
        <row r="15">
          <cell r="A15" t="str">
            <v>Ministry of Manpower, Youth and Employment</v>
          </cell>
          <cell r="B15" t="str">
            <v>UNIDO</v>
          </cell>
        </row>
        <row r="16">
          <cell r="A16" t="str">
            <v>Ministry of Health</v>
          </cell>
          <cell r="B16" t="str">
            <v>UNDP</v>
          </cell>
        </row>
        <row r="17">
          <cell r="A17" t="str">
            <v>Ministry of Women and Children's Affairs</v>
          </cell>
          <cell r="B17" t="str">
            <v>WFP</v>
          </cell>
        </row>
        <row r="18">
          <cell r="A18" t="str">
            <v>Office of the Government Machinery</v>
          </cell>
          <cell r="B18" t="str">
            <v>WHO</v>
          </cell>
        </row>
        <row r="19">
          <cell r="A19" t="str">
            <v>Ministry of Parliamentary Affairs</v>
          </cell>
          <cell r="B19" t="str">
            <v>Global Fund</v>
          </cell>
        </row>
        <row r="20">
          <cell r="A20" t="str">
            <v>Office of Parliament</v>
          </cell>
          <cell r="B20" t="str">
            <v>GAVI</v>
          </cell>
        </row>
        <row r="21">
          <cell r="A21" t="str">
            <v>Audit Service</v>
          </cell>
          <cell r="B21" t="str">
            <v>Austria</v>
          </cell>
        </row>
        <row r="22">
          <cell r="A22" t="str">
            <v>Public Services Commission</v>
          </cell>
          <cell r="B22" t="str">
            <v>Belgium</v>
          </cell>
        </row>
        <row r="23">
          <cell r="A23" t="str">
            <v>District Assemblies Common Fund</v>
          </cell>
          <cell r="B23" t="str">
            <v>Canada</v>
          </cell>
        </row>
        <row r="24">
          <cell r="A24" t="str">
            <v>Electoral Commission</v>
          </cell>
          <cell r="B24" t="str">
            <v>Denmark</v>
          </cell>
        </row>
        <row r="25">
          <cell r="A25" t="str">
            <v>Ministry of Foreign Affairs and NEPAD</v>
          </cell>
          <cell r="B25" t="str">
            <v>Finland</v>
          </cell>
        </row>
        <row r="26">
          <cell r="A26" t="str">
            <v>Ministry of Finance and Economic Planning</v>
          </cell>
          <cell r="B26" t="str">
            <v>France</v>
          </cell>
        </row>
        <row r="27">
          <cell r="A27" t="str">
            <v>Ministry of Local Government, Rural Devt and Environment</v>
          </cell>
          <cell r="B27" t="str">
            <v>Germany</v>
          </cell>
        </row>
        <row r="28">
          <cell r="A28" t="str">
            <v>National Commission for Civic Education</v>
          </cell>
          <cell r="B28" t="str">
            <v>Italy</v>
          </cell>
        </row>
        <row r="29">
          <cell r="A29" t="str">
            <v>Ministry of Chieftancy and Culture</v>
          </cell>
          <cell r="B29" t="str">
            <v>Japan</v>
          </cell>
        </row>
        <row r="30">
          <cell r="A30" t="str">
            <v>National Media Commission</v>
          </cell>
          <cell r="B30" t="str">
            <v>Netherlands</v>
          </cell>
        </row>
        <row r="31">
          <cell r="A31" t="str">
            <v>Ministry of Information and National Orientation</v>
          </cell>
          <cell r="B31" t="str">
            <v>Norway</v>
          </cell>
        </row>
        <row r="32">
          <cell r="A32" t="str">
            <v>Ministry of Justice</v>
          </cell>
          <cell r="B32" t="str">
            <v>Spain</v>
          </cell>
        </row>
        <row r="33">
          <cell r="A33" t="str">
            <v>Ministry of Defence</v>
          </cell>
          <cell r="B33" t="str">
            <v>Sweden</v>
          </cell>
        </row>
        <row r="34">
          <cell r="A34" t="str">
            <v>Commission on Human Rights and Administrative Justice</v>
          </cell>
          <cell r="B34" t="str">
            <v>Switzerland</v>
          </cell>
        </row>
        <row r="35">
          <cell r="A35" t="str">
            <v>Judicial Service</v>
          </cell>
          <cell r="B35" t="str">
            <v>United Kingdom</v>
          </cell>
        </row>
        <row r="36">
          <cell r="A36" t="str">
            <v>Ministry of Interior</v>
          </cell>
          <cell r="B36" t="str">
            <v>United States</v>
          </cell>
        </row>
        <row r="37">
          <cell r="A37" t="str">
            <v>National Development Planning Commission</v>
          </cell>
          <cell r="B37" t="str">
            <v>BADEA</v>
          </cell>
        </row>
        <row r="38">
          <cell r="A38" t="str">
            <v>National Labour Commission</v>
          </cell>
          <cell r="B38" t="str">
            <v>CHINA</v>
          </cell>
        </row>
        <row r="39">
          <cell r="A39" t="str">
            <v>Ministry for Public Sector Reforms</v>
          </cell>
          <cell r="B39" t="str">
            <v>ECWF</v>
          </cell>
        </row>
        <row r="40">
          <cell r="A40" t="str">
            <v>Ministry of National Security</v>
          </cell>
          <cell r="B40" t="str">
            <v>EIB</v>
          </cell>
        </row>
        <row r="41">
          <cell r="B41" t="str">
            <v>EXIM CHINA</v>
          </cell>
        </row>
        <row r="42">
          <cell r="B42" t="str">
            <v>EXIM INDIA</v>
          </cell>
        </row>
        <row r="43">
          <cell r="B43" t="str">
            <v>INDIA</v>
          </cell>
        </row>
        <row r="44">
          <cell r="B44" t="str">
            <v>Kuwait</v>
          </cell>
        </row>
        <row r="45">
          <cell r="B45" t="str">
            <v>NTF</v>
          </cell>
        </row>
        <row r="46">
          <cell r="B46" t="str">
            <v>OPEC</v>
          </cell>
        </row>
        <row r="47">
          <cell r="B47" t="str">
            <v>FORTIS</v>
          </cell>
        </row>
        <row r="48">
          <cell r="B48" t="str">
            <v>KBC</v>
          </cell>
        </row>
        <row r="49">
          <cell r="B49" t="str">
            <v>BBP</v>
          </cell>
        </row>
        <row r="50">
          <cell r="B50" t="str">
            <v>SBG</v>
          </cell>
        </row>
        <row r="51">
          <cell r="B51" t="str">
            <v>GIB</v>
          </cell>
        </row>
        <row r="52">
          <cell r="B52" t="str">
            <v>US - MCA</v>
          </cell>
        </row>
        <row r="53">
          <cell r="B53" t="str">
            <v>USAID</v>
          </cell>
        </row>
        <row r="54">
          <cell r="B54" t="str">
            <v>ING</v>
          </cell>
        </row>
        <row r="55">
          <cell r="B55" t="str">
            <v>RABO Bank</v>
          </cell>
        </row>
        <row r="56">
          <cell r="B56" t="str">
            <v>BHAPO</v>
          </cell>
        </row>
        <row r="57">
          <cell r="B57" t="str">
            <v>SCB</v>
          </cell>
        </row>
        <row r="58">
          <cell r="B58" t="str">
            <v>COMMERZ BANK</v>
          </cell>
        </row>
        <row r="59">
          <cell r="B59" t="str">
            <v>EXIM USA</v>
          </cell>
        </row>
        <row r="60">
          <cell r="B60" t="str">
            <v>PTIC</v>
          </cell>
        </row>
        <row r="61">
          <cell r="B61" t="str">
            <v>Saudi Fund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D2"/>
      <sheetName val="BSD2-Summary"/>
      <sheetName val="BSD2-Annex1"/>
      <sheetName val="BSD2-Annex2"/>
      <sheetName val="BSD2-Annex3"/>
      <sheetName val="BSD2-Annex4"/>
      <sheetName val="BSD2-Annex5"/>
      <sheetName val="BSD2-Annex6"/>
      <sheetName val="BSD2-Annex7"/>
      <sheetName val="BSD2-Annex 8"/>
      <sheetName val="BSD2-Annex9"/>
      <sheetName val="BSD2-Annex10"/>
      <sheetName val="BSD3-Sheet-1"/>
      <sheetName val="BSD3-Sheet-2"/>
      <sheetName val="BSD3-Sheet-3"/>
      <sheetName val="BSD4"/>
      <sheetName val="BSD5"/>
      <sheetName val="BSD6A"/>
      <sheetName val="BSD6B"/>
      <sheetName val="BSD6B-Annex-1"/>
      <sheetName val="BSD7A"/>
      <sheetName val="BSD8_SUMMARY"/>
      <sheetName val="BSD8_50LARGEST"/>
      <sheetName val="BSD10"/>
      <sheetName val="BSD11-Sheet-1"/>
      <sheetName val="BSD11-Sheet-2"/>
      <sheetName val="BSD11-Sheet-3"/>
      <sheetName val="BSD11-Sheet-4"/>
      <sheetName val="BSD11-Sheet-5"/>
      <sheetName val="BSD11-Sheet-6"/>
      <sheetName val="BSD11-Sheet-7"/>
      <sheetName val="BSD11-SHEET8"/>
      <sheetName val="BSD2-Annex_8"/>
      <sheetName val="BSD2-Annex_81"/>
      <sheetName val="BSD2-Annex_82"/>
      <sheetName val="BSD2-Annex_83"/>
      <sheetName val="BSD2-Annex_84"/>
      <sheetName val="BSD2-Annex_89"/>
      <sheetName val="BSD2-Annex_85"/>
      <sheetName val="BSD2-Annex_86"/>
      <sheetName val="BSD2-Annex_87"/>
      <sheetName val="BSD2-Annex_88"/>
      <sheetName val="BSD2-Annex_810"/>
      <sheetName val="Codes"/>
      <sheetName val="2 Pct"/>
      <sheetName val="BSD2-Annex_811"/>
      <sheetName val="2_Pct"/>
      <sheetName val="BSD2-Annex_812"/>
      <sheetName val="2_Pct1"/>
      <sheetName val="Sheet3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/>
      <sheetData sheetId="46"/>
      <sheetData sheetId="47"/>
      <sheetData sheetId="48"/>
      <sheetData sheetId="49" refreshError="1"/>
    </sheetDataSet>
  </externalBook>
</externalLink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etro">
  <a:themeElements>
    <a:clrScheme name="Metro">
      <a:dk1>
        <a:sysClr val="windowText" lastClr="000000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Metro">
      <a:majorFont>
        <a:latin typeface="Consolas"/>
        <a:ea typeface=""/>
        <a:cs typeface=""/>
        <a:font script="Jpan" typeface="HG丸ｺﾞｼｯｸM-PRO"/>
        <a:font script="Hang" typeface="HY중고딕"/>
        <a:font script="Hans" typeface="华文楷体"/>
        <a:font script="Hant" typeface="新細明體"/>
        <a:font script="Arab" typeface="Tahoma"/>
        <a:font script="Hebr" typeface="Levenim MT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Corbel"/>
        <a:ea typeface=""/>
        <a:cs typeface=""/>
        <a:font script="Jpan" typeface="HGｺﾞｼｯｸM"/>
        <a:font script="Hang" typeface="맑은 고딕"/>
        <a:font script="Hans" typeface="宋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inorFont>
    </a:fontScheme>
    <a:fmtScheme name="Metro">
      <a:fillStyleLst>
        <a:solidFill>
          <a:schemeClr val="phClr"/>
        </a:solidFill>
        <a:gradFill rotWithShape="1">
          <a:gsLst>
            <a:gs pos="0">
              <a:schemeClr val="phClr">
                <a:tint val="25000"/>
                <a:satMod val="125000"/>
              </a:schemeClr>
            </a:gs>
            <a:gs pos="40000">
              <a:schemeClr val="phClr">
                <a:tint val="55000"/>
                <a:satMod val="130000"/>
              </a:schemeClr>
            </a:gs>
            <a:gs pos="50000">
              <a:schemeClr val="phClr">
                <a:tint val="59000"/>
                <a:satMod val="130000"/>
              </a:schemeClr>
            </a:gs>
            <a:gs pos="65000">
              <a:schemeClr val="phClr">
                <a:tint val="55000"/>
                <a:satMod val="130000"/>
              </a:schemeClr>
            </a:gs>
            <a:gs pos="100000">
              <a:schemeClr val="phClr">
                <a:tint val="20000"/>
                <a:satMod val="12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48000"/>
                <a:satMod val="138000"/>
              </a:schemeClr>
            </a:gs>
            <a:gs pos="25000">
              <a:schemeClr val="phClr">
                <a:tint val="85000"/>
              </a:schemeClr>
            </a:gs>
            <a:gs pos="40000">
              <a:schemeClr val="phClr">
                <a:tint val="92000"/>
              </a:schemeClr>
            </a:gs>
            <a:gs pos="50000">
              <a:schemeClr val="phClr">
                <a:tint val="93000"/>
              </a:schemeClr>
            </a:gs>
            <a:gs pos="60000">
              <a:schemeClr val="phClr">
                <a:tint val="92000"/>
              </a:schemeClr>
            </a:gs>
            <a:gs pos="75000">
              <a:schemeClr val="phClr">
                <a:tint val="83000"/>
                <a:satMod val="108000"/>
              </a:schemeClr>
            </a:gs>
            <a:gs pos="100000">
              <a:schemeClr val="phClr">
                <a:tint val="48000"/>
                <a:satMod val="150000"/>
              </a:schemeClr>
            </a:gs>
          </a:gsLst>
          <a:lin ang="5400000" scaled="0"/>
        </a:gradFill>
      </a:fillStyleLst>
      <a:lnStyleLst>
        <a:ln w="12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glow rad="63500">
              <a:schemeClr val="phClr">
                <a:alpha val="45000"/>
                <a:satMod val="120000"/>
              </a:schemeClr>
            </a:glow>
          </a:effectLst>
        </a:effectStyle>
        <a:effectStyle>
          <a:effectLst>
            <a:glow rad="63500">
              <a:schemeClr val="phClr">
                <a:alpha val="45000"/>
                <a:satMod val="120000"/>
              </a:schemeClr>
            </a:glow>
          </a:effectLst>
          <a:scene3d>
            <a:camera prst="orthographicFront" fov="0">
              <a:rot lat="0" lon="0" rev="0"/>
            </a:camera>
            <a:lightRig rig="brightRoom" dir="tl">
              <a:rot lat="0" lon="0" rev="8700000"/>
            </a:lightRig>
          </a:scene3d>
          <a:sp3d>
            <a:bevelT w="0" h="0"/>
            <a:contourClr>
              <a:schemeClr val="phClr">
                <a:tint val="70000"/>
              </a:schemeClr>
            </a:contourClr>
          </a:sp3d>
        </a:effectStyle>
        <a:effectStyle>
          <a:effectLst>
            <a:glow rad="101500">
              <a:schemeClr val="phClr">
                <a:alpha val="42000"/>
                <a:satMod val="120000"/>
              </a:schemeClr>
            </a:glow>
          </a:effectLst>
          <a:scene3d>
            <a:camera prst="orthographicFront" fov="0">
              <a:rot lat="0" lon="0" rev="0"/>
            </a:camera>
            <a:lightRig rig="glow" dir="t">
              <a:rot lat="0" lon="0" rev="4800000"/>
            </a:lightRig>
          </a:scene3d>
          <a:sp3d prstMaterial="powder">
            <a:bevelT w="50800" h="508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bg1">
                <a:shade val="100000"/>
                <a:satMod val="150000"/>
              </a:schemeClr>
            </a:gs>
            <a:gs pos="65000">
              <a:schemeClr val="bg1">
                <a:shade val="90000"/>
                <a:satMod val="375000"/>
              </a:schemeClr>
            </a:gs>
            <a:gs pos="100000">
              <a:schemeClr val="phClr">
                <a:tint val="88000"/>
                <a:satMod val="400000"/>
              </a:schemeClr>
            </a:gs>
          </a:gsLst>
          <a:lin ang="5400000" scaled="0"/>
        </a:gradFill>
        <a:blipFill>
          <a:blip xmlns:r="http://schemas.openxmlformats.org/officeDocument/2006/relationships" r:embed="rId1">
            <a:duotone>
              <a:schemeClr val="phClr">
                <a:shade val="40000"/>
                <a:satMod val="180000"/>
              </a:schemeClr>
              <a:schemeClr val="phClr">
                <a:tint val="90000"/>
                <a:satMod val="200000"/>
              </a:schemeClr>
            </a:duotone>
          </a:blip>
          <a:tile tx="0" ty="0" sx="80000" sy="80000" flip="none" algn="tl"/>
        </a:blip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22C1B-BE24-4C56-8BCD-1062BBA514E2}">
  <dimension ref="A2:H30"/>
  <sheetViews>
    <sheetView workbookViewId="0">
      <selection activeCell="B12" sqref="B12"/>
    </sheetView>
  </sheetViews>
  <sheetFormatPr defaultRowHeight="12.75"/>
  <cols>
    <col min="1" max="1" width="38.5703125" bestFit="1" customWidth="1"/>
    <col min="2" max="3" width="18.140625" bestFit="1" customWidth="1"/>
    <col min="4" max="4" width="16.42578125" bestFit="1" customWidth="1"/>
    <col min="5" max="5" width="13.85546875" bestFit="1" customWidth="1"/>
    <col min="6" max="8" width="18.140625" bestFit="1" customWidth="1"/>
  </cols>
  <sheetData>
    <row r="2" spans="1:8">
      <c r="A2" s="72"/>
      <c r="B2" s="108" t="s">
        <v>110</v>
      </c>
      <c r="C2" s="109"/>
      <c r="D2" s="108" t="s">
        <v>114</v>
      </c>
      <c r="E2" s="109"/>
      <c r="F2" s="108" t="s">
        <v>110</v>
      </c>
      <c r="G2" s="110"/>
      <c r="H2" s="109"/>
    </row>
    <row r="3" spans="1:8" ht="51.75" thickBot="1">
      <c r="A3" s="76"/>
      <c r="B3" s="61" t="s">
        <v>112</v>
      </c>
      <c r="C3" s="50" t="s">
        <v>111</v>
      </c>
      <c r="D3" s="71" t="s">
        <v>115</v>
      </c>
      <c r="E3" s="51" t="s">
        <v>123</v>
      </c>
      <c r="F3" s="61" t="s">
        <v>116</v>
      </c>
      <c r="G3" s="51" t="s">
        <v>118</v>
      </c>
      <c r="H3" s="71" t="s">
        <v>117</v>
      </c>
    </row>
    <row r="4" spans="1:8">
      <c r="A4" s="72"/>
      <c r="B4" s="62"/>
      <c r="C4" s="2"/>
      <c r="D4" s="72"/>
      <c r="F4" s="72"/>
      <c r="H4" s="75"/>
    </row>
    <row r="5" spans="1:8">
      <c r="A5" s="72"/>
      <c r="B5" s="62"/>
      <c r="C5" s="2"/>
      <c r="D5" s="72"/>
      <c r="F5" s="72"/>
      <c r="H5" s="72"/>
    </row>
    <row r="6" spans="1:8">
      <c r="A6" s="77" t="s">
        <v>107</v>
      </c>
      <c r="B6" s="63" t="e">
        <f t="shared" ref="B6:H6" si="0">B8+B14</f>
        <v>#REF!</v>
      </c>
      <c r="C6" s="52" t="e">
        <f t="shared" si="0"/>
        <v>#REF!</v>
      </c>
      <c r="D6" s="63" t="e">
        <f t="shared" si="0"/>
        <v>#REF!</v>
      </c>
      <c r="E6" s="52" t="e">
        <f t="shared" si="0"/>
        <v>#REF!</v>
      </c>
      <c r="F6" s="63" t="e">
        <f t="shared" si="0"/>
        <v>#REF!</v>
      </c>
      <c r="G6" s="52" t="e">
        <f t="shared" si="0"/>
        <v>#REF!</v>
      </c>
      <c r="H6" s="63" t="e">
        <f t="shared" si="0"/>
        <v>#REF!</v>
      </c>
    </row>
    <row r="7" spans="1:8">
      <c r="A7" s="72"/>
      <c r="B7" s="64"/>
      <c r="C7" s="53"/>
      <c r="D7" s="65"/>
      <c r="E7" s="54"/>
      <c r="F7" s="65"/>
      <c r="G7" s="54"/>
      <c r="H7" s="65"/>
    </row>
    <row r="8" spans="1:8" s="1" customFormat="1">
      <c r="A8" s="77" t="s">
        <v>108</v>
      </c>
      <c r="B8" s="63">
        <f>SUM(B9:B12)</f>
        <v>16816.253035896269</v>
      </c>
      <c r="C8" s="52" t="e">
        <f t="shared" ref="C8:H8" si="1">SUM(C9:C12)</f>
        <v>#REF!</v>
      </c>
      <c r="D8" s="63" t="e">
        <f t="shared" si="1"/>
        <v>#REF!</v>
      </c>
      <c r="E8" s="52" t="e">
        <f t="shared" si="1"/>
        <v>#REF!</v>
      </c>
      <c r="F8" s="63" t="e">
        <f t="shared" si="1"/>
        <v>#REF!</v>
      </c>
      <c r="G8" s="52" t="e">
        <f t="shared" si="1"/>
        <v>#REF!</v>
      </c>
      <c r="H8" s="63" t="e">
        <f t="shared" si="1"/>
        <v>#REF!</v>
      </c>
    </row>
    <row r="9" spans="1:8">
      <c r="A9" s="78" t="s">
        <v>126</v>
      </c>
      <c r="B9" s="65">
        <v>5355.7605784080833</v>
      </c>
      <c r="C9" s="54" t="e">
        <f>B9*$C$23</f>
        <v>#REF!</v>
      </c>
      <c r="D9" s="65" t="e">
        <f>(G9-C9)-E9</f>
        <v>#REF!</v>
      </c>
      <c r="E9" s="54" t="e">
        <f>G9-H9</f>
        <v>#REF!</v>
      </c>
      <c r="F9" s="65" t="e">
        <f>'2025 Debt Data'!#REF!</f>
        <v>#REF!</v>
      </c>
      <c r="G9" s="54" t="e">
        <f>F9*$G$23</f>
        <v>#REF!</v>
      </c>
      <c r="H9" s="65" t="e">
        <f>F9*$C$23</f>
        <v>#REF!</v>
      </c>
    </row>
    <row r="10" spans="1:8">
      <c r="A10" s="78" t="s">
        <v>127</v>
      </c>
      <c r="B10" s="65">
        <v>5419.8534890202873</v>
      </c>
      <c r="C10" s="54" t="e">
        <f t="shared" ref="C10:C12" si="2">B10*$C$23</f>
        <v>#REF!</v>
      </c>
      <c r="D10" s="65" t="e">
        <f t="shared" ref="D10:D12" si="3">(G10-C10)-E10</f>
        <v>#REF!</v>
      </c>
      <c r="E10" s="54" t="e">
        <f t="shared" ref="E10:E12" si="4">G10-H10</f>
        <v>#REF!</v>
      </c>
      <c r="F10" s="65" t="e">
        <f>'2025 Debt Data'!#REF!</f>
        <v>#REF!</v>
      </c>
      <c r="G10" s="54" t="e">
        <f>F10*$G$23</f>
        <v>#REF!</v>
      </c>
      <c r="H10" s="65" t="e">
        <f t="shared" ref="H10:H11" si="5">F10*$C$23</f>
        <v>#REF!</v>
      </c>
    </row>
    <row r="11" spans="1:8">
      <c r="A11" s="78" t="s">
        <v>128</v>
      </c>
      <c r="B11" s="65">
        <v>2360.5319684679016</v>
      </c>
      <c r="C11" s="54" t="e">
        <f t="shared" si="2"/>
        <v>#REF!</v>
      </c>
      <c r="D11" s="65" t="e">
        <f t="shared" si="3"/>
        <v>#REF!</v>
      </c>
      <c r="E11" s="54" t="e">
        <f t="shared" si="4"/>
        <v>#REF!</v>
      </c>
      <c r="F11" s="65" t="e">
        <f>'2025 Debt Data'!#REF!</f>
        <v>#REF!</v>
      </c>
      <c r="G11" s="54" t="e">
        <f>F11*$G$23</f>
        <v>#REF!</v>
      </c>
      <c r="H11" s="65" t="e">
        <f t="shared" si="5"/>
        <v>#REF!</v>
      </c>
    </row>
    <row r="12" spans="1:8">
      <c r="A12" s="78" t="s">
        <v>129</v>
      </c>
      <c r="B12" s="65">
        <v>3680.1069999999972</v>
      </c>
      <c r="C12" s="54" t="e">
        <f t="shared" si="2"/>
        <v>#REF!</v>
      </c>
      <c r="D12" s="65" t="e">
        <f t="shared" si="3"/>
        <v>#REF!</v>
      </c>
      <c r="E12" s="54" t="e">
        <f t="shared" si="4"/>
        <v>#REF!</v>
      </c>
      <c r="F12" s="65" t="e">
        <f>'2025 Debt Data'!#REF!</f>
        <v>#REF!</v>
      </c>
      <c r="G12" s="54" t="e">
        <f>F12*$G$23</f>
        <v>#REF!</v>
      </c>
      <c r="H12" s="65" t="e">
        <f>F12*$C$23</f>
        <v>#REF!</v>
      </c>
    </row>
    <row r="13" spans="1:8">
      <c r="A13" s="72"/>
      <c r="B13" s="65"/>
      <c r="C13" s="54"/>
      <c r="D13" s="65"/>
      <c r="E13" s="54"/>
      <c r="F13" s="65"/>
      <c r="G13" s="54"/>
      <c r="H13" s="65"/>
    </row>
    <row r="14" spans="1:8" s="1" customFormat="1">
      <c r="A14" s="77" t="s">
        <v>109</v>
      </c>
      <c r="B14" s="63" t="e">
        <f t="shared" ref="B14:F14" si="6">SUM(B15:B20)-B17</f>
        <v>#REF!</v>
      </c>
      <c r="C14" s="52" t="e">
        <f t="shared" si="6"/>
        <v>#REF!</v>
      </c>
      <c r="D14" s="63" t="e">
        <f t="shared" si="6"/>
        <v>#REF!</v>
      </c>
      <c r="E14" s="52" t="e">
        <f t="shared" si="6"/>
        <v>#REF!</v>
      </c>
      <c r="F14" s="63" t="e">
        <f t="shared" si="6"/>
        <v>#REF!</v>
      </c>
      <c r="G14" s="52" t="e">
        <f>SUM(G15:G20)-G17</f>
        <v>#REF!</v>
      </c>
      <c r="H14" s="63" t="e">
        <f>SUM(H15:H20)-H17</f>
        <v>#REF!</v>
      </c>
    </row>
    <row r="15" spans="1:8">
      <c r="A15" s="78" t="s">
        <v>125</v>
      </c>
      <c r="B15" s="54" t="e">
        <f>#REF!</f>
        <v>#REF!</v>
      </c>
      <c r="C15" s="65" t="e">
        <f>B15*$C$23</f>
        <v>#REF!</v>
      </c>
      <c r="D15" s="65" t="e">
        <f t="shared" ref="D15:D20" si="7">(G15-C15)-E15</f>
        <v>#REF!</v>
      </c>
      <c r="E15" s="54" t="e">
        <f t="shared" ref="E15:E20" si="8">G15-H15</f>
        <v>#REF!</v>
      </c>
      <c r="F15" s="65" t="e">
        <f>'2025 Debt Data'!#REF!</f>
        <v>#REF!</v>
      </c>
      <c r="G15" s="54" t="e">
        <f>F15*$G$23</f>
        <v>#REF!</v>
      </c>
      <c r="H15" s="65" t="e">
        <f>G15</f>
        <v>#REF!</v>
      </c>
    </row>
    <row r="16" spans="1:8">
      <c r="A16" s="78" t="s">
        <v>130</v>
      </c>
      <c r="B16" s="54" t="e">
        <f>#REF!</f>
        <v>#REF!</v>
      </c>
      <c r="C16" s="65" t="e">
        <f t="shared" ref="C16:C20" si="9">B16*$C$23</f>
        <v>#REF!</v>
      </c>
      <c r="D16" s="65" t="e">
        <f t="shared" si="7"/>
        <v>#REF!</v>
      </c>
      <c r="E16" s="54" t="e">
        <f t="shared" si="8"/>
        <v>#REF!</v>
      </c>
      <c r="F16" s="65" t="e">
        <f>'2025 Debt Data'!#REF!</f>
        <v>#REF!</v>
      </c>
      <c r="G16" s="54" t="e">
        <f t="shared" ref="G16:G20" si="10">F16*$G$23</f>
        <v>#REF!</v>
      </c>
      <c r="H16" s="65" t="e">
        <f>G16-G17+H17</f>
        <v>#REF!</v>
      </c>
    </row>
    <row r="17" spans="1:8" s="19" customFormat="1">
      <c r="A17" s="83" t="s">
        <v>124</v>
      </c>
      <c r="B17" s="85" t="e">
        <f>#REF!</f>
        <v>#REF!</v>
      </c>
      <c r="C17" s="84" t="e">
        <f t="shared" si="9"/>
        <v>#REF!</v>
      </c>
      <c r="D17" s="84" t="e">
        <f t="shared" si="7"/>
        <v>#REF!</v>
      </c>
      <c r="E17" s="85" t="e">
        <f t="shared" si="8"/>
        <v>#REF!</v>
      </c>
      <c r="F17" s="84" t="e">
        <f>('2025 Debt Data'!#REF!+'2025 Debt Data'!#REF!+'2025 Debt Data'!#REF!+'2025 Debt Data'!#REF!+'2025 Debt Data'!#REF!)</f>
        <v>#REF!</v>
      </c>
      <c r="G17" s="85" t="e">
        <f t="shared" si="10"/>
        <v>#REF!</v>
      </c>
      <c r="H17" s="84" t="e">
        <f>F17*$C$23</f>
        <v>#REF!</v>
      </c>
    </row>
    <row r="18" spans="1:8">
      <c r="A18" s="78" t="s">
        <v>131</v>
      </c>
      <c r="B18" s="54" t="e">
        <f>#REF!</f>
        <v>#REF!</v>
      </c>
      <c r="C18" s="65" t="e">
        <f t="shared" si="9"/>
        <v>#REF!</v>
      </c>
      <c r="D18" s="65" t="e">
        <f t="shared" si="7"/>
        <v>#REF!</v>
      </c>
      <c r="E18" s="54" t="e">
        <f t="shared" si="8"/>
        <v>#REF!</v>
      </c>
      <c r="F18" s="65" t="e">
        <f>('2025 Debt Data'!#REF!+'2025 Debt Data'!#REF!+'2025 Debt Data'!#REF!+'2025 Debt Data'!#REF!+'2025 Debt Data'!#REF!+'2025 Debt Data'!#REF!+'2025 Debt Data'!#REF!+'2025 Debt Data'!#REF!)</f>
        <v>#REF!</v>
      </c>
      <c r="G18" s="54" t="e">
        <f t="shared" si="10"/>
        <v>#REF!</v>
      </c>
      <c r="H18" s="65" t="e">
        <f>G18</f>
        <v>#REF!</v>
      </c>
    </row>
    <row r="19" spans="1:8">
      <c r="A19" s="78" t="s">
        <v>132</v>
      </c>
      <c r="B19" s="54" t="e">
        <f>#REF!</f>
        <v>#REF!</v>
      </c>
      <c r="C19" s="65" t="e">
        <f t="shared" si="9"/>
        <v>#REF!</v>
      </c>
      <c r="D19" s="65" t="e">
        <f t="shared" si="7"/>
        <v>#REF!</v>
      </c>
      <c r="E19" s="54" t="e">
        <f t="shared" si="8"/>
        <v>#REF!</v>
      </c>
      <c r="F19" s="65" t="e">
        <f>'2025 Debt Data'!#REF!</f>
        <v>#REF!</v>
      </c>
      <c r="G19" s="54" t="e">
        <f t="shared" si="10"/>
        <v>#REF!</v>
      </c>
      <c r="H19" s="65" t="e">
        <f>G19</f>
        <v>#REF!</v>
      </c>
    </row>
    <row r="20" spans="1:8">
      <c r="A20" s="78" t="s">
        <v>133</v>
      </c>
      <c r="B20" s="54" t="e">
        <f>#REF!</f>
        <v>#REF!</v>
      </c>
      <c r="C20" s="65" t="e">
        <f t="shared" si="9"/>
        <v>#REF!</v>
      </c>
      <c r="D20" s="65" t="e">
        <f t="shared" si="7"/>
        <v>#REF!</v>
      </c>
      <c r="E20" s="54" t="e">
        <f t="shared" si="8"/>
        <v>#REF!</v>
      </c>
      <c r="F20" s="65" t="e">
        <f>'2025 Debt Data'!#REF!</f>
        <v>#REF!</v>
      </c>
      <c r="G20" s="54" t="e">
        <f t="shared" si="10"/>
        <v>#REF!</v>
      </c>
      <c r="H20" s="65" t="e">
        <f>F20*$C$23</f>
        <v>#REF!</v>
      </c>
    </row>
    <row r="21" spans="1:8">
      <c r="A21" s="79"/>
      <c r="B21" s="66"/>
      <c r="C21" s="55"/>
      <c r="D21" s="66"/>
      <c r="E21" s="55"/>
      <c r="F21" s="66"/>
      <c r="G21" s="55"/>
      <c r="H21" s="66"/>
    </row>
    <row r="22" spans="1:8">
      <c r="A22" s="80" t="s">
        <v>119</v>
      </c>
      <c r="B22" s="66"/>
      <c r="C22" s="55"/>
      <c r="D22" s="66"/>
      <c r="E22" s="55"/>
      <c r="F22" s="66"/>
      <c r="G22" s="55"/>
      <c r="H22" s="66"/>
    </row>
    <row r="23" spans="1:8" s="49" customFormat="1">
      <c r="A23" s="73" t="s">
        <v>113</v>
      </c>
      <c r="B23" s="67"/>
      <c r="C23" s="57" t="e">
        <f>#REF!</f>
        <v>#REF!</v>
      </c>
      <c r="D23" s="67"/>
      <c r="E23" s="57"/>
      <c r="F23" s="73"/>
      <c r="G23" s="57" t="e">
        <f>'2025 Debt Data'!#REF!</f>
        <v>#REF!</v>
      </c>
      <c r="H23" s="67"/>
    </row>
    <row r="24" spans="1:8" s="48" customFormat="1">
      <c r="A24" s="74" t="s">
        <v>27</v>
      </c>
      <c r="B24" s="68"/>
      <c r="C24" s="56" t="e">
        <f>#REF!</f>
        <v>#REF!</v>
      </c>
      <c r="D24" s="68"/>
      <c r="E24" s="56"/>
      <c r="F24" s="74"/>
      <c r="G24" s="56" t="e">
        <f>'2025 Debt Data'!#REF!</f>
        <v>#REF!</v>
      </c>
      <c r="H24" s="68"/>
    </row>
    <row r="25" spans="1:8" s="48" customFormat="1">
      <c r="A25" s="74" t="s">
        <v>120</v>
      </c>
      <c r="B25" s="68"/>
      <c r="C25" s="56" t="e">
        <f>C26+C27</f>
        <v>#REF!</v>
      </c>
      <c r="D25" s="68"/>
      <c r="E25" s="56"/>
      <c r="F25" s="68"/>
      <c r="G25" s="56" t="e">
        <f>G26+G27</f>
        <v>#REF!</v>
      </c>
      <c r="H25" s="68"/>
    </row>
    <row r="26" spans="1:8" s="59" customFormat="1">
      <c r="A26" s="81" t="s">
        <v>122</v>
      </c>
      <c r="B26" s="69"/>
      <c r="C26" s="58" t="e">
        <f>(C8/C24)*100</f>
        <v>#REF!</v>
      </c>
      <c r="D26" s="69"/>
      <c r="E26" s="58"/>
      <c r="F26" s="69"/>
      <c r="G26" s="58" t="e">
        <f>(G8/G24)*100</f>
        <v>#REF!</v>
      </c>
      <c r="H26" s="69"/>
    </row>
    <row r="27" spans="1:8" s="59" customFormat="1" ht="13.5" thickBot="1">
      <c r="A27" s="82" t="s">
        <v>121</v>
      </c>
      <c r="B27" s="70"/>
      <c r="C27" s="60" t="e">
        <f>(C14/C24)*100</f>
        <v>#REF!</v>
      </c>
      <c r="D27" s="70"/>
      <c r="E27" s="60"/>
      <c r="F27" s="70"/>
      <c r="G27" s="60" t="e">
        <f>(G14/G24)*100</f>
        <v>#REF!</v>
      </c>
      <c r="H27" s="70"/>
    </row>
    <row r="30" spans="1:8">
      <c r="A30" s="3"/>
    </row>
  </sheetData>
  <mergeCells count="3">
    <mergeCell ref="B2:C2"/>
    <mergeCell ref="D2:E2"/>
    <mergeCell ref="F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41"/>
  <sheetViews>
    <sheetView tabSelected="1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10.28515625" defaultRowHeight="12.75"/>
  <cols>
    <col min="1" max="1" width="65.85546875" style="90" bestFit="1" customWidth="1"/>
    <col min="2" max="13" width="13.42578125" style="90" customWidth="1"/>
    <col min="14" max="212" width="9.140625" style="90" customWidth="1"/>
    <col min="213" max="213" width="41" style="90" customWidth="1"/>
    <col min="214" max="214" width="11.28515625" style="90" bestFit="1" customWidth="1"/>
    <col min="215" max="215" width="10.5703125" style="90" bestFit="1" customWidth="1"/>
    <col min="216" max="216" width="10.28515625" style="90" bestFit="1"/>
    <col min="217" max="16384" width="10.28515625" style="90"/>
  </cols>
  <sheetData>
    <row r="1" spans="1:13" ht="21" thickBot="1">
      <c r="A1" s="107" t="s">
        <v>135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</row>
    <row r="2" spans="1:13" s="4" customFormat="1">
      <c r="A2" s="103"/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</row>
    <row r="3" spans="1:13">
      <c r="A3" s="86" t="s">
        <v>97</v>
      </c>
      <c r="B3" s="98" t="s">
        <v>136</v>
      </c>
      <c r="C3" s="98" t="s">
        <v>137</v>
      </c>
      <c r="D3" s="98" t="s">
        <v>138</v>
      </c>
      <c r="E3" s="98" t="s">
        <v>142</v>
      </c>
      <c r="F3" s="98" t="s">
        <v>143</v>
      </c>
      <c r="G3" s="98" t="s">
        <v>144</v>
      </c>
      <c r="H3" s="98" t="s">
        <v>145</v>
      </c>
      <c r="I3" s="98" t="s">
        <v>155</v>
      </c>
      <c r="J3" s="98" t="s">
        <v>156</v>
      </c>
      <c r="K3" s="98" t="s">
        <v>157</v>
      </c>
      <c r="L3" s="105" t="s">
        <v>160</v>
      </c>
      <c r="M3" s="105" t="s">
        <v>161</v>
      </c>
    </row>
    <row r="4" spans="1:13">
      <c r="A4" s="90" t="s">
        <v>134</v>
      </c>
      <c r="B4" s="91">
        <v>28356.895137903615</v>
      </c>
      <c r="C4" s="91">
        <v>28460.279601659895</v>
      </c>
      <c r="D4" s="91">
        <v>28616.837448978025</v>
      </c>
      <c r="E4" s="91">
        <v>28983.540049941403</v>
      </c>
      <c r="F4" s="91">
        <v>28948.745677929204</v>
      </c>
      <c r="G4" s="91">
        <v>29220.372568482424</v>
      </c>
      <c r="H4" s="91">
        <v>29169.307422733087</v>
      </c>
      <c r="I4" s="91">
        <v>29355.159318788872</v>
      </c>
      <c r="J4" s="91">
        <v>29632.519442089331</v>
      </c>
      <c r="K4" s="91">
        <v>29374.47460633453</v>
      </c>
      <c r="L4" s="91">
        <v>29377.79521826117</v>
      </c>
      <c r="M4" s="91">
        <v>29397.357908044185</v>
      </c>
    </row>
    <row r="5" spans="1:13">
      <c r="A5" s="90" t="s">
        <v>96</v>
      </c>
      <c r="B5" s="91">
        <v>20909.733417210475</v>
      </c>
      <c r="C5" s="91">
        <v>21112.124706430386</v>
      </c>
      <c r="D5" s="91">
        <v>21039.215292040248</v>
      </c>
      <c r="E5" s="91">
        <v>22765.637085484286</v>
      </c>
      <c r="F5" s="91">
        <v>30688.115073425095</v>
      </c>
      <c r="G5" s="91">
        <v>30312.656855445537</v>
      </c>
      <c r="H5" s="91">
        <v>30817.405437295602</v>
      </c>
      <c r="I5" s="91">
        <v>28286.682300597538</v>
      </c>
      <c r="J5" s="91">
        <v>25558.155799283195</v>
      </c>
      <c r="K5" s="91">
        <v>28517.119281933705</v>
      </c>
      <c r="L5" s="91">
        <v>27889.878138840551</v>
      </c>
      <c r="M5" s="91">
        <v>31922.473920265242</v>
      </c>
    </row>
    <row r="6" spans="1:13" s="4" customFormat="1" ht="13.5" thickBot="1">
      <c r="A6" s="26" t="s">
        <v>94</v>
      </c>
      <c r="B6" s="41">
        <v>49266.62855511409</v>
      </c>
      <c r="C6" s="41">
        <v>49572.404308090277</v>
      </c>
      <c r="D6" s="41">
        <v>49656.052741018269</v>
      </c>
      <c r="E6" s="41">
        <v>51749.177135425693</v>
      </c>
      <c r="F6" s="41">
        <v>59636.860751354296</v>
      </c>
      <c r="G6" s="41">
        <v>59533.029423927961</v>
      </c>
      <c r="H6" s="41">
        <v>59986.712860028689</v>
      </c>
      <c r="I6" s="41">
        <v>57641.84161938641</v>
      </c>
      <c r="J6" s="41">
        <v>55190.675241372526</v>
      </c>
      <c r="K6" s="41">
        <v>57891.593888268239</v>
      </c>
      <c r="L6" s="41">
        <v>57267.673357101725</v>
      </c>
      <c r="M6" s="41">
        <v>61319.831828309427</v>
      </c>
    </row>
    <row r="7" spans="1:13" ht="13.5" thickTop="1"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</row>
    <row r="8" spans="1:13">
      <c r="A8" s="106" t="s">
        <v>139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</row>
    <row r="9" spans="1:13" s="92" customFormat="1">
      <c r="A9" s="88" t="s">
        <v>105</v>
      </c>
      <c r="B9" s="97" t="s">
        <v>136</v>
      </c>
      <c r="C9" s="97" t="s">
        <v>137</v>
      </c>
      <c r="D9" s="97" t="s">
        <v>138</v>
      </c>
      <c r="E9" s="97" t="s">
        <v>142</v>
      </c>
      <c r="F9" s="97" t="s">
        <v>143</v>
      </c>
      <c r="G9" s="97" t="s">
        <v>144</v>
      </c>
      <c r="H9" s="87" t="s">
        <v>145</v>
      </c>
      <c r="I9" s="87" t="s">
        <v>155</v>
      </c>
      <c r="J9" s="87" t="s">
        <v>156</v>
      </c>
      <c r="K9" s="87" t="s">
        <v>157</v>
      </c>
      <c r="L9" s="87" t="s">
        <v>160</v>
      </c>
      <c r="M9" s="87" t="s">
        <v>161</v>
      </c>
    </row>
    <row r="10" spans="1:13">
      <c r="A10" s="90" t="s">
        <v>0</v>
      </c>
      <c r="B10" s="16">
        <v>0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</row>
    <row r="11" spans="1:13">
      <c r="A11" s="90" t="s">
        <v>1</v>
      </c>
      <c r="B11" s="16">
        <v>28356.895137903615</v>
      </c>
      <c r="C11" s="16">
        <v>28460.279601659895</v>
      </c>
      <c r="D11" s="16">
        <v>28616.837448978025</v>
      </c>
      <c r="E11" s="16">
        <v>28983.540049941403</v>
      </c>
      <c r="F11" s="16">
        <v>28948.745677929204</v>
      </c>
      <c r="G11" s="16">
        <v>29220.372568482424</v>
      </c>
      <c r="H11" s="16">
        <v>29169.307422733087</v>
      </c>
      <c r="I11" s="16">
        <v>29355.159318788872</v>
      </c>
      <c r="J11" s="16">
        <v>29632.519442089331</v>
      </c>
      <c r="K11" s="16">
        <v>29374.47460633453</v>
      </c>
      <c r="L11" s="16">
        <v>29377.79521826117</v>
      </c>
      <c r="M11" s="16">
        <v>29397.357908044185</v>
      </c>
    </row>
    <row r="12" spans="1:13" s="4" customFormat="1" ht="13.5" thickBot="1">
      <c r="A12" s="10" t="s">
        <v>16</v>
      </c>
      <c r="B12" s="36">
        <v>28356.895137903615</v>
      </c>
      <c r="C12" s="36">
        <v>28460.279601659895</v>
      </c>
      <c r="D12" s="36">
        <v>28616.837448978025</v>
      </c>
      <c r="E12" s="36">
        <v>28983.540049941403</v>
      </c>
      <c r="F12" s="36">
        <v>28948.745677929204</v>
      </c>
      <c r="G12" s="36">
        <v>29220.372568482424</v>
      </c>
      <c r="H12" s="36">
        <v>29169.307422733087</v>
      </c>
      <c r="I12" s="36">
        <v>29355.159318788872</v>
      </c>
      <c r="J12" s="36">
        <v>29632.519442089331</v>
      </c>
      <c r="K12" s="36">
        <v>29374.47460633453</v>
      </c>
      <c r="L12" s="36">
        <v>29377.79521826117</v>
      </c>
      <c r="M12" s="36">
        <v>29397.357908044185</v>
      </c>
    </row>
    <row r="14" spans="1:13">
      <c r="A14" s="86" t="s">
        <v>104</v>
      </c>
      <c r="B14" s="98" t="s">
        <v>136</v>
      </c>
      <c r="C14" s="98" t="s">
        <v>137</v>
      </c>
      <c r="D14" s="98" t="s">
        <v>138</v>
      </c>
      <c r="E14" s="98" t="s">
        <v>142</v>
      </c>
      <c r="F14" s="98" t="s">
        <v>143</v>
      </c>
      <c r="G14" s="98" t="s">
        <v>144</v>
      </c>
      <c r="H14" s="98" t="s">
        <v>145</v>
      </c>
      <c r="I14" s="98" t="s">
        <v>155</v>
      </c>
      <c r="J14" s="98" t="s">
        <v>156</v>
      </c>
      <c r="K14" s="98" t="s">
        <v>157</v>
      </c>
      <c r="L14" s="98" t="s">
        <v>160</v>
      </c>
      <c r="M14" s="98" t="s">
        <v>161</v>
      </c>
    </row>
    <row r="15" spans="1:13">
      <c r="A15" s="90" t="s">
        <v>2</v>
      </c>
      <c r="B15" s="16">
        <v>11277.407510584824</v>
      </c>
      <c r="C15" s="16">
        <v>11345.249673420922</v>
      </c>
      <c r="D15" s="16">
        <v>11376.460597305866</v>
      </c>
      <c r="E15" s="16">
        <v>11521.832618113274</v>
      </c>
      <c r="F15" s="16">
        <v>11497.326221202713</v>
      </c>
      <c r="G15" s="16">
        <v>11614.534673271321</v>
      </c>
      <c r="H15" s="16">
        <v>11831.817227911713</v>
      </c>
      <c r="I15" s="16">
        <v>11916.214821593063</v>
      </c>
      <c r="J15" s="16">
        <v>12183.822582951894</v>
      </c>
      <c r="K15" s="16">
        <v>11987.396617432285</v>
      </c>
      <c r="L15" s="16">
        <v>11975.798611187232</v>
      </c>
      <c r="M15" s="16">
        <v>12441.442119461239</v>
      </c>
    </row>
    <row r="16" spans="1:13">
      <c r="A16" s="90" t="s">
        <v>3</v>
      </c>
      <c r="B16" s="16">
        <v>5414.8870447830923</v>
      </c>
      <c r="C16" s="16">
        <v>5449.6171432201145</v>
      </c>
      <c r="D16" s="16">
        <v>5537.6362849503821</v>
      </c>
      <c r="E16" s="16">
        <v>5712.0302582696895</v>
      </c>
      <c r="F16" s="16">
        <v>5701.9308817426117</v>
      </c>
      <c r="G16" s="16">
        <v>5820.9554703602971</v>
      </c>
      <c r="H16" s="16">
        <v>5745.6544657125132</v>
      </c>
      <c r="I16" s="16">
        <v>5824.4110319383071</v>
      </c>
      <c r="J16" s="16">
        <v>5830.1608778537066</v>
      </c>
      <c r="K16" s="16">
        <v>5790.9279632868156</v>
      </c>
      <c r="L16" s="16">
        <v>5801.2128301480461</v>
      </c>
      <c r="M16" s="16">
        <v>5870.0910440133421</v>
      </c>
    </row>
    <row r="17" spans="1:13">
      <c r="A17" s="90" t="s">
        <v>4</v>
      </c>
      <c r="B17" s="16">
        <v>2594.2504150744994</v>
      </c>
      <c r="C17" s="16">
        <v>2595.0626175576626</v>
      </c>
      <c r="D17" s="16">
        <v>2632.3903992605792</v>
      </c>
      <c r="E17" s="16">
        <v>2679.3270060972432</v>
      </c>
      <c r="F17" s="16">
        <v>2679.1384075226824</v>
      </c>
      <c r="G17" s="16">
        <v>2714.5322573896042</v>
      </c>
      <c r="H17" s="16">
        <v>2687.2211714176633</v>
      </c>
      <c r="I17" s="16">
        <v>2709.9189075663026</v>
      </c>
      <c r="J17" s="16">
        <v>2713.9214235925283</v>
      </c>
      <c r="K17" s="16">
        <v>2691.5354679242291</v>
      </c>
      <c r="L17" s="16">
        <v>2696.1692192346914</v>
      </c>
      <c r="M17" s="16">
        <v>2706.4473737784028</v>
      </c>
    </row>
    <row r="18" spans="1:13">
      <c r="A18" s="90" t="s">
        <v>5</v>
      </c>
      <c r="B18" s="16">
        <v>9070.3501674611998</v>
      </c>
      <c r="C18" s="16">
        <v>9070.3501674611998</v>
      </c>
      <c r="D18" s="16">
        <v>9070.3501674611998</v>
      </c>
      <c r="E18" s="16">
        <v>9070.3501674611998</v>
      </c>
      <c r="F18" s="16">
        <v>9070.3501674611998</v>
      </c>
      <c r="G18" s="16">
        <v>9070.3501674611998</v>
      </c>
      <c r="H18" s="16">
        <v>8904.6145576912004</v>
      </c>
      <c r="I18" s="16">
        <v>8904.6145576912004</v>
      </c>
      <c r="J18" s="16">
        <v>8904.6145576912004</v>
      </c>
      <c r="K18" s="16">
        <v>8904.6145576912004</v>
      </c>
      <c r="L18" s="16">
        <v>8904.6145576912004</v>
      </c>
      <c r="M18" s="16">
        <v>8379.3773707912005</v>
      </c>
    </row>
    <row r="19" spans="1:13" s="4" customFormat="1" ht="13.5" thickBot="1">
      <c r="A19" s="10" t="s">
        <v>16</v>
      </c>
      <c r="B19" s="36">
        <v>28356.895137903615</v>
      </c>
      <c r="C19" s="36">
        <v>28460.279601659895</v>
      </c>
      <c r="D19" s="36">
        <v>28616.837448978025</v>
      </c>
      <c r="E19" s="36">
        <v>28983.540049941403</v>
      </c>
      <c r="F19" s="36">
        <v>28948.745677929204</v>
      </c>
      <c r="G19" s="36">
        <v>29220.372568482424</v>
      </c>
      <c r="H19" s="36">
        <v>29169.307422733087</v>
      </c>
      <c r="I19" s="36">
        <v>29355.159318788872</v>
      </c>
      <c r="J19" s="36">
        <v>29632.519442089331</v>
      </c>
      <c r="K19" s="36">
        <v>29374.47460633453</v>
      </c>
      <c r="L19" s="36">
        <v>29377.79521826117</v>
      </c>
      <c r="M19" s="36">
        <v>29397.357908044185</v>
      </c>
    </row>
    <row r="20" spans="1:13"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</row>
    <row r="21" spans="1:13">
      <c r="A21" s="106" t="s">
        <v>140</v>
      </c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</row>
    <row r="22" spans="1:13">
      <c r="A22" s="86" t="s">
        <v>106</v>
      </c>
      <c r="B22" s="98" t="s">
        <v>136</v>
      </c>
      <c r="C22" s="98" t="s">
        <v>137</v>
      </c>
      <c r="D22" s="98" t="s">
        <v>138</v>
      </c>
      <c r="E22" s="98" t="s">
        <v>142</v>
      </c>
      <c r="F22" s="98" t="s">
        <v>143</v>
      </c>
      <c r="G22" s="98" t="s">
        <v>144</v>
      </c>
      <c r="H22" s="98" t="s">
        <v>145</v>
      </c>
      <c r="I22" s="98" t="s">
        <v>155</v>
      </c>
      <c r="J22" s="98" t="s">
        <v>156</v>
      </c>
      <c r="K22" s="98" t="s">
        <v>157</v>
      </c>
      <c r="L22" s="98" t="s">
        <v>160</v>
      </c>
      <c r="M22" s="98" t="s">
        <v>161</v>
      </c>
    </row>
    <row r="23" spans="1:13" s="4" customFormat="1">
      <c r="A23" s="32" t="s">
        <v>79</v>
      </c>
      <c r="B23" s="11">
        <v>7916.6104705475027</v>
      </c>
      <c r="C23" s="11">
        <v>8106.8350942861925</v>
      </c>
      <c r="D23" s="11">
        <v>8044.1644449664691</v>
      </c>
      <c r="E23" s="11">
        <v>8605.0596018958677</v>
      </c>
      <c r="F23" s="11">
        <v>11418.488166668289</v>
      </c>
      <c r="G23" s="11">
        <v>11122.819843241043</v>
      </c>
      <c r="H23" s="11">
        <v>11980.721529132916</v>
      </c>
      <c r="I23" s="11">
        <v>10870.462627282852</v>
      </c>
      <c r="J23" s="11">
        <v>9506.7275055125465</v>
      </c>
      <c r="K23" s="11">
        <v>10352.017880885793</v>
      </c>
      <c r="L23" s="11">
        <v>9495.4271383341002</v>
      </c>
      <c r="M23" s="11">
        <v>12149.601133694239</v>
      </c>
    </row>
    <row r="24" spans="1:13">
      <c r="A24" s="33" t="s">
        <v>31</v>
      </c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</row>
    <row r="25" spans="1:13">
      <c r="A25" s="33" t="s">
        <v>32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</row>
    <row r="26" spans="1:13">
      <c r="A26" s="33" t="s">
        <v>33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</row>
    <row r="27" spans="1:13">
      <c r="A27" s="33" t="s">
        <v>34</v>
      </c>
      <c r="B27" s="17">
        <v>3738.644645701183</v>
      </c>
      <c r="C27" s="17">
        <v>3752.1588434012538</v>
      </c>
      <c r="D27" s="17">
        <v>3612.9801800769737</v>
      </c>
      <c r="E27" s="17">
        <v>3742.1425517231637</v>
      </c>
      <c r="F27" s="17">
        <v>4660.6569564710117</v>
      </c>
      <c r="G27" s="17">
        <v>4459.0438442298746</v>
      </c>
      <c r="H27" s="17">
        <v>4414.2882723958382</v>
      </c>
      <c r="I27" s="17">
        <v>4228.1529866645633</v>
      </c>
      <c r="J27" s="17">
        <v>3852.5895972219987</v>
      </c>
      <c r="K27" s="17">
        <v>4078.9212853147492</v>
      </c>
      <c r="L27" s="17">
        <v>3836.773737184717</v>
      </c>
      <c r="M27" s="17">
        <v>4583.5073703994185</v>
      </c>
    </row>
    <row r="28" spans="1:13">
      <c r="A28" s="33" t="s">
        <v>35</v>
      </c>
      <c r="B28" s="17">
        <v>1729.1521857627208</v>
      </c>
      <c r="C28" s="17">
        <v>1853.8195095830811</v>
      </c>
      <c r="D28" s="17">
        <v>1962.1620033724207</v>
      </c>
      <c r="E28" s="17">
        <v>2156.4059132166899</v>
      </c>
      <c r="F28" s="17">
        <v>2896.0389898980079</v>
      </c>
      <c r="G28" s="17">
        <v>2816.2354407088565</v>
      </c>
      <c r="H28" s="17">
        <v>3246.5144997287084</v>
      </c>
      <c r="I28" s="17">
        <v>2703.6610481601306</v>
      </c>
      <c r="J28" s="17">
        <v>2236.6607847934201</v>
      </c>
      <c r="K28" s="17">
        <v>2525.6068077575537</v>
      </c>
      <c r="L28" s="17">
        <v>2417.1970496470253</v>
      </c>
      <c r="M28" s="17">
        <v>3450.2970352551843</v>
      </c>
    </row>
    <row r="29" spans="1:13">
      <c r="A29" s="33" t="s">
        <v>36</v>
      </c>
      <c r="B29" s="14">
        <v>2448.8136390835984</v>
      </c>
      <c r="C29" s="14">
        <v>2500.8567413018573</v>
      </c>
      <c r="D29" s="14">
        <v>2469.0222615170746</v>
      </c>
      <c r="E29" s="14">
        <v>2706.511136956015</v>
      </c>
      <c r="F29" s="14">
        <v>3861.7922202992677</v>
      </c>
      <c r="G29" s="14">
        <v>3847.5405583023112</v>
      </c>
      <c r="H29" s="14">
        <v>4319.9187570083677</v>
      </c>
      <c r="I29" s="14">
        <v>3938.6485924581571</v>
      </c>
      <c r="J29" s="14">
        <v>3417.4771234971272</v>
      </c>
      <c r="K29" s="14">
        <v>3747.4897878134889</v>
      </c>
      <c r="L29" s="14">
        <v>3241.4563515023588</v>
      </c>
      <c r="M29" s="14">
        <v>4115.796728039636</v>
      </c>
    </row>
    <row r="30" spans="1:13">
      <c r="A30" s="33" t="s">
        <v>37</v>
      </c>
      <c r="B30" s="17">
        <v>0</v>
      </c>
      <c r="C30" s="17"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</row>
    <row r="31" spans="1:13">
      <c r="A31" s="33" t="s">
        <v>38</v>
      </c>
      <c r="B31" s="17">
        <v>0</v>
      </c>
      <c r="C31" s="17">
        <v>0</v>
      </c>
      <c r="D31" s="17">
        <v>0</v>
      </c>
      <c r="E31" s="17">
        <v>0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7">
        <v>0</v>
      </c>
      <c r="L31" s="17">
        <v>0</v>
      </c>
      <c r="M31" s="17">
        <v>0</v>
      </c>
    </row>
    <row r="32" spans="1:13" s="4" customFormat="1">
      <c r="A32" s="32" t="s">
        <v>80</v>
      </c>
      <c r="B32" s="23">
        <v>8454.70438969305</v>
      </c>
      <c r="C32" s="23">
        <v>8434.4974222882374</v>
      </c>
      <c r="D32" s="23">
        <v>8427.3905693232118</v>
      </c>
      <c r="E32" s="23">
        <v>9156.1113713344475</v>
      </c>
      <c r="F32" s="23">
        <v>12365.143616753448</v>
      </c>
      <c r="G32" s="23">
        <v>12307.020446021092</v>
      </c>
      <c r="H32" s="23">
        <v>12077.599816127355</v>
      </c>
      <c r="I32" s="23">
        <v>11186.663007170653</v>
      </c>
      <c r="J32" s="23">
        <v>10332.984112427435</v>
      </c>
      <c r="K32" s="23">
        <v>11655.847814834211</v>
      </c>
      <c r="L32" s="23">
        <v>12097.301755282237</v>
      </c>
      <c r="M32" s="23">
        <v>12989.641373102073</v>
      </c>
    </row>
    <row r="33" spans="1:13">
      <c r="A33" s="33" t="s">
        <v>39</v>
      </c>
      <c r="B33" s="17">
        <v>0</v>
      </c>
      <c r="C33" s="17">
        <v>0</v>
      </c>
      <c r="D33" s="17"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7">
        <v>0</v>
      </c>
      <c r="L33" s="17">
        <v>0</v>
      </c>
      <c r="M33" s="17">
        <v>0</v>
      </c>
    </row>
    <row r="34" spans="1:13">
      <c r="A34" s="33" t="s">
        <v>102</v>
      </c>
      <c r="B34" s="17">
        <v>0</v>
      </c>
      <c r="C34" s="17"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</row>
    <row r="35" spans="1:13">
      <c r="A35" s="33" t="s">
        <v>40</v>
      </c>
      <c r="B35" s="17">
        <v>4.0264352580727349</v>
      </c>
      <c r="C35" s="17">
        <v>1.3766427679594279E-4</v>
      </c>
      <c r="D35" s="17"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</row>
    <row r="36" spans="1:13">
      <c r="A36" s="33" t="s">
        <v>41</v>
      </c>
      <c r="B36" s="17">
        <v>0</v>
      </c>
      <c r="C36" s="17">
        <v>0</v>
      </c>
      <c r="D36" s="17">
        <v>0</v>
      </c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</row>
    <row r="37" spans="1:13">
      <c r="A37" s="33" t="s">
        <v>42</v>
      </c>
      <c r="B37" s="17">
        <v>0</v>
      </c>
      <c r="C37" s="17">
        <v>0</v>
      </c>
      <c r="D37" s="17"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</row>
    <row r="38" spans="1:13">
      <c r="A38" s="33" t="s">
        <v>43</v>
      </c>
      <c r="B38" s="17">
        <v>386.41272199999997</v>
      </c>
      <c r="C38" s="17">
        <v>386.41272199999997</v>
      </c>
      <c r="D38" s="17">
        <v>386.41272200000003</v>
      </c>
      <c r="E38" s="17">
        <v>386.41272199999997</v>
      </c>
      <c r="F38" s="17">
        <v>386.41272200000003</v>
      </c>
      <c r="G38" s="17">
        <v>386.41272200000003</v>
      </c>
      <c r="H38" s="17">
        <v>386.41272200000003</v>
      </c>
      <c r="I38" s="17">
        <v>386.41272199999997</v>
      </c>
      <c r="J38" s="17">
        <v>386.41272199999997</v>
      </c>
      <c r="K38" s="17">
        <v>386.41272200000003</v>
      </c>
      <c r="L38" s="17">
        <v>386.41272199999992</v>
      </c>
      <c r="M38" s="17">
        <v>386.41272199999997</v>
      </c>
    </row>
    <row r="39" spans="1:13">
      <c r="A39" s="33" t="s">
        <v>44</v>
      </c>
      <c r="B39" s="17">
        <v>18.948115000000001</v>
      </c>
      <c r="C39" s="17">
        <v>18.948115000000001</v>
      </c>
      <c r="D39" s="17">
        <v>18.948115000000001</v>
      </c>
      <c r="E39" s="17">
        <v>18.948115000000001</v>
      </c>
      <c r="F39" s="17">
        <v>18.948114999999998</v>
      </c>
      <c r="G39" s="17">
        <v>18.948115000000001</v>
      </c>
      <c r="H39" s="17">
        <v>18.948114999999998</v>
      </c>
      <c r="I39" s="17">
        <v>18.948115000000001</v>
      </c>
      <c r="J39" s="17">
        <v>18.948115000000001</v>
      </c>
      <c r="K39" s="17">
        <v>18.948114999999998</v>
      </c>
      <c r="L39" s="17">
        <v>18.948114999999998</v>
      </c>
      <c r="M39" s="17">
        <v>18.948115000000001</v>
      </c>
    </row>
    <row r="40" spans="1:13">
      <c r="A40" s="33" t="s">
        <v>45</v>
      </c>
      <c r="B40" s="17">
        <v>386.41272199999997</v>
      </c>
      <c r="C40" s="17">
        <v>386.41272199999997</v>
      </c>
      <c r="D40" s="17">
        <v>386.41272200000003</v>
      </c>
      <c r="E40" s="17">
        <v>386.41272199999997</v>
      </c>
      <c r="F40" s="17">
        <v>386.41272200000003</v>
      </c>
      <c r="G40" s="17">
        <v>386.41272200000003</v>
      </c>
      <c r="H40" s="17">
        <v>386.41272200000003</v>
      </c>
      <c r="I40" s="17">
        <v>386.41272199999997</v>
      </c>
      <c r="J40" s="17">
        <v>386.41272199999997</v>
      </c>
      <c r="K40" s="17">
        <v>386.41272200000003</v>
      </c>
      <c r="L40" s="17">
        <v>386.41272199999992</v>
      </c>
      <c r="M40" s="17">
        <v>386.41272199999997</v>
      </c>
    </row>
    <row r="41" spans="1:13">
      <c r="A41" s="33" t="s">
        <v>46</v>
      </c>
      <c r="B41" s="17">
        <v>0</v>
      </c>
      <c r="C41" s="17">
        <v>0</v>
      </c>
      <c r="D41" s="17">
        <v>0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0</v>
      </c>
      <c r="K41" s="17">
        <v>0</v>
      </c>
      <c r="L41" s="17">
        <v>0</v>
      </c>
      <c r="M41" s="17">
        <v>0</v>
      </c>
    </row>
    <row r="42" spans="1:13">
      <c r="A42" s="33" t="s">
        <v>47</v>
      </c>
      <c r="B42" s="17">
        <v>0</v>
      </c>
      <c r="C42" s="17"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</row>
    <row r="43" spans="1:13">
      <c r="A43" s="33" t="s">
        <v>48</v>
      </c>
      <c r="B43" s="17">
        <v>0</v>
      </c>
      <c r="C43" s="17">
        <v>0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</row>
    <row r="44" spans="1:13">
      <c r="A44" s="33" t="s">
        <v>49</v>
      </c>
      <c r="B44" s="17">
        <v>43.68712922254813</v>
      </c>
      <c r="C44" s="17">
        <v>29.978297699803058</v>
      </c>
      <c r="D44" s="17">
        <v>29.97557620769993</v>
      </c>
      <c r="E44" s="17">
        <v>26.687660537822012</v>
      </c>
      <c r="F44" s="17">
        <v>20.808495299024806</v>
      </c>
      <c r="G44" s="17">
        <v>20.74777561268807</v>
      </c>
      <c r="H44" s="17">
        <v>0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</row>
    <row r="45" spans="1:13">
      <c r="A45" s="33" t="s">
        <v>50</v>
      </c>
      <c r="B45" s="17">
        <v>0</v>
      </c>
      <c r="C45" s="17"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</row>
    <row r="46" spans="1:13">
      <c r="A46" s="33" t="s">
        <v>51</v>
      </c>
      <c r="B46" s="17">
        <v>0</v>
      </c>
      <c r="C46" s="17">
        <v>0</v>
      </c>
      <c r="D46" s="17"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</row>
    <row r="47" spans="1:13">
      <c r="A47" s="33" t="s">
        <v>52</v>
      </c>
      <c r="B47" s="17">
        <v>1907.995920157829</v>
      </c>
      <c r="C47" s="17">
        <v>1910.891603058348</v>
      </c>
      <c r="D47" s="17">
        <v>1910.891603058348</v>
      </c>
      <c r="E47" s="17">
        <v>2097.2551970389418</v>
      </c>
      <c r="F47" s="17">
        <v>2886.8024180610787</v>
      </c>
      <c r="G47" s="17">
        <v>2878.3786596478981</v>
      </c>
      <c r="H47" s="17">
        <v>2826.292590406747</v>
      </c>
      <c r="I47" s="17">
        <v>2603.1766178314351</v>
      </c>
      <c r="J47" s="17">
        <v>2389.3910889893937</v>
      </c>
      <c r="K47" s="17">
        <v>2722.5759066526066</v>
      </c>
      <c r="L47" s="17">
        <v>2633.2125607506473</v>
      </c>
      <c r="M47" s="17">
        <v>2840.3326858405389</v>
      </c>
    </row>
    <row r="48" spans="1:13">
      <c r="A48" s="33" t="s">
        <v>53</v>
      </c>
      <c r="B48" s="17">
        <v>213.31891368396296</v>
      </c>
      <c r="C48" s="17">
        <v>210.15986400906175</v>
      </c>
      <c r="D48" s="17">
        <v>210.15986400906175</v>
      </c>
      <c r="E48" s="17">
        <v>230.65613261190498</v>
      </c>
      <c r="F48" s="17">
        <v>317.49053825436795</v>
      </c>
      <c r="G48" s="17">
        <v>316.56409327982004</v>
      </c>
      <c r="H48" s="17">
        <v>310.83566723463395</v>
      </c>
      <c r="I48" s="17">
        <v>286.29737192807107</v>
      </c>
      <c r="J48" s="17">
        <v>262.78523885017142</v>
      </c>
      <c r="K48" s="17">
        <v>299.42890605657692</v>
      </c>
      <c r="L48" s="17">
        <v>289.6007250168505</v>
      </c>
      <c r="M48" s="17">
        <v>312.32515255566608</v>
      </c>
    </row>
    <row r="49" spans="1:13">
      <c r="A49" s="33" t="s">
        <v>54</v>
      </c>
      <c r="B49" s="17">
        <v>73.846666840870938</v>
      </c>
      <c r="C49" s="17">
        <v>69.071463720732666</v>
      </c>
      <c r="D49" s="17">
        <v>61.967469912085363</v>
      </c>
      <c r="E49" s="17">
        <v>68.0109735750966</v>
      </c>
      <c r="F49" s="17">
        <v>93.614855859447161</v>
      </c>
      <c r="G49" s="17">
        <v>66.884293372886603</v>
      </c>
      <c r="H49" s="17">
        <v>65.673980086242182</v>
      </c>
      <c r="I49" s="17">
        <v>60.489480084519144</v>
      </c>
      <c r="J49" s="17">
        <v>55.521789686307962</v>
      </c>
      <c r="K49" s="17">
        <v>55.668798404474806</v>
      </c>
      <c r="L49" s="17">
        <v>53.841576590159278</v>
      </c>
      <c r="M49" s="17">
        <v>58.066424458642594</v>
      </c>
    </row>
    <row r="50" spans="1:13">
      <c r="A50" s="33" t="s">
        <v>55</v>
      </c>
      <c r="B50" s="17">
        <v>1897.4812724968479</v>
      </c>
      <c r="C50" s="17">
        <v>1901.6291004518012</v>
      </c>
      <c r="D50" s="17">
        <v>1901.6291004518012</v>
      </c>
      <c r="E50" s="17">
        <v>2087.0893500081229</v>
      </c>
      <c r="F50" s="17">
        <v>2872.8094658292093</v>
      </c>
      <c r="G50" s="17">
        <v>2865.1291085000771</v>
      </c>
      <c r="H50" s="17">
        <v>2813.2827982066196</v>
      </c>
      <c r="I50" s="17">
        <v>2591.1938574572364</v>
      </c>
      <c r="J50" s="17">
        <v>2378.3924111956994</v>
      </c>
      <c r="K50" s="17">
        <v>2710.043535830544</v>
      </c>
      <c r="L50" s="17">
        <v>2621.0915410266412</v>
      </c>
      <c r="M50" s="17">
        <v>2827.468986533017</v>
      </c>
    </row>
    <row r="51" spans="1:13">
      <c r="A51" s="33" t="s">
        <v>56</v>
      </c>
      <c r="B51" s="17">
        <v>213.31891368396296</v>
      </c>
      <c r="C51" s="17">
        <v>210.15986400906175</v>
      </c>
      <c r="D51" s="17">
        <v>210.15986400906175</v>
      </c>
      <c r="E51" s="17">
        <v>230.65613261190498</v>
      </c>
      <c r="F51" s="17">
        <v>317.49053825436795</v>
      </c>
      <c r="G51" s="17">
        <v>316.56409327982004</v>
      </c>
      <c r="H51" s="17">
        <v>310.83566723463395</v>
      </c>
      <c r="I51" s="17">
        <v>286.29737192807107</v>
      </c>
      <c r="J51" s="17">
        <v>262.78523885017142</v>
      </c>
      <c r="K51" s="17">
        <v>299.42890605657692</v>
      </c>
      <c r="L51" s="17">
        <v>289.6007250168505</v>
      </c>
      <c r="M51" s="17">
        <v>312.32515255566608</v>
      </c>
    </row>
    <row r="52" spans="1:13">
      <c r="A52" s="33" t="s">
        <v>57</v>
      </c>
      <c r="B52" s="17">
        <v>0</v>
      </c>
      <c r="C52" s="17">
        <v>0</v>
      </c>
      <c r="D52" s="17">
        <v>0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7">
        <v>0</v>
      </c>
      <c r="L52" s="17">
        <v>0</v>
      </c>
      <c r="M52" s="17">
        <v>0</v>
      </c>
    </row>
    <row r="53" spans="1:13">
      <c r="A53" s="33" t="s">
        <v>58</v>
      </c>
      <c r="B53" s="17">
        <v>60.933663058460773</v>
      </c>
      <c r="C53" s="17">
        <v>53.774262250769091</v>
      </c>
      <c r="D53" s="17">
        <v>53.774262250769091</v>
      </c>
      <c r="E53" s="17">
        <v>59.018706656024186</v>
      </c>
      <c r="F53" s="17">
        <v>81.237297838620918</v>
      </c>
      <c r="G53" s="17">
        <v>81.000245463006038</v>
      </c>
      <c r="H53" s="17">
        <v>79.534495159586115</v>
      </c>
      <c r="I53" s="17">
        <v>73.255804729214347</v>
      </c>
      <c r="J53" s="17">
        <v>67.239681640404953</v>
      </c>
      <c r="K53" s="17">
        <v>76.615811471275961</v>
      </c>
      <c r="L53" s="17">
        <v>74.10104402426478</v>
      </c>
      <c r="M53" s="17">
        <v>79.915614431096486</v>
      </c>
    </row>
    <row r="54" spans="1:13">
      <c r="A54" s="33" t="s">
        <v>59</v>
      </c>
      <c r="B54" s="17">
        <v>636.14082422571641</v>
      </c>
      <c r="C54" s="17">
        <v>637.85334538995221</v>
      </c>
      <c r="D54" s="17">
        <v>637.85334538995221</v>
      </c>
      <c r="E54" s="17">
        <v>700.06129150744152</v>
      </c>
      <c r="F54" s="17">
        <v>1005.9918859320765</v>
      </c>
      <c r="G54" s="17">
        <v>1003.5149774119744</v>
      </c>
      <c r="H54" s="17">
        <v>985.35574376743159</v>
      </c>
      <c r="I54" s="17">
        <v>907.56882041435415</v>
      </c>
      <c r="J54" s="17">
        <v>833.03485337432198</v>
      </c>
      <c r="K54" s="17">
        <v>949.19606574664158</v>
      </c>
      <c r="L54" s="17">
        <v>1024.8474743694348</v>
      </c>
      <c r="M54" s="17">
        <v>1106.4869199058842</v>
      </c>
    </row>
    <row r="55" spans="1:13">
      <c r="A55" s="33" t="s">
        <v>60</v>
      </c>
      <c r="B55" s="17">
        <v>44.253700294622966</v>
      </c>
      <c r="C55" s="17">
        <v>41.419597690792777</v>
      </c>
      <c r="D55" s="17">
        <v>41.419597690792777</v>
      </c>
      <c r="E55" s="17">
        <v>35.712180743231315</v>
      </c>
      <c r="F55" s="17">
        <v>49.156635715744137</v>
      </c>
      <c r="G55" s="17">
        <v>49.013195478517133</v>
      </c>
      <c r="H55" s="17">
        <v>48.12627092991157</v>
      </c>
      <c r="I55" s="17">
        <v>44.327039462724784</v>
      </c>
      <c r="J55" s="17">
        <v>40.686687321948789</v>
      </c>
      <c r="K55" s="17">
        <v>46.360177341708315</v>
      </c>
      <c r="L55" s="17">
        <v>44.838493206569936</v>
      </c>
      <c r="M55" s="17">
        <v>48.356885951488259</v>
      </c>
    </row>
    <row r="56" spans="1:13">
      <c r="A56" s="33" t="s">
        <v>61</v>
      </c>
      <c r="B56" s="17">
        <v>620.72918211096373</v>
      </c>
      <c r="C56" s="17">
        <v>623.15594756014355</v>
      </c>
      <c r="D56" s="17">
        <v>623.15594756014355</v>
      </c>
      <c r="E56" s="17">
        <v>683.9305000317861</v>
      </c>
      <c r="F56" s="17">
        <v>941.40771426626861</v>
      </c>
      <c r="G56" s="17">
        <v>938.66066406855884</v>
      </c>
      <c r="H56" s="17">
        <v>921.67500994735985</v>
      </c>
      <c r="I56" s="17">
        <v>848.91523378661543</v>
      </c>
      <c r="J56" s="17">
        <v>779.1981846421271</v>
      </c>
      <c r="K56" s="17">
        <v>887.85222887533803</v>
      </c>
      <c r="L56" s="17">
        <v>1082.2512613076021</v>
      </c>
      <c r="M56" s="17">
        <v>1167.1734947203306</v>
      </c>
    </row>
    <row r="57" spans="1:13">
      <c r="A57" s="33" t="s">
        <v>62</v>
      </c>
      <c r="B57" s="17">
        <v>601.5743218772252</v>
      </c>
      <c r="C57" s="17">
        <v>603.9741594048063</v>
      </c>
      <c r="D57" s="17">
        <v>603.9741594048063</v>
      </c>
      <c r="E57" s="17">
        <v>662.87796893431573</v>
      </c>
      <c r="F57" s="17">
        <v>931.52861440336017</v>
      </c>
      <c r="G57" s="17">
        <v>929.78380409492786</v>
      </c>
      <c r="H57" s="17">
        <v>912.5894834036153</v>
      </c>
      <c r="I57" s="17">
        <v>840.54694582533295</v>
      </c>
      <c r="J57" s="17">
        <v>771.51714120165457</v>
      </c>
      <c r="K57" s="17">
        <v>879.10011462106274</v>
      </c>
      <c r="L57" s="17">
        <v>1198.4589447124765</v>
      </c>
      <c r="M57" s="17">
        <v>1293.4717945137347</v>
      </c>
    </row>
    <row r="58" spans="1:13">
      <c r="A58" s="33" t="s">
        <v>63</v>
      </c>
      <c r="B58" s="17">
        <v>582.40056213539583</v>
      </c>
      <c r="C58" s="17">
        <v>585.53814272290799</v>
      </c>
      <c r="D58" s="17">
        <v>585.53814272290799</v>
      </c>
      <c r="E58" s="17">
        <v>642.64394219155054</v>
      </c>
      <c r="F58" s="17">
        <v>884.57813283293308</v>
      </c>
      <c r="G58" s="17">
        <v>880.15497072281676</v>
      </c>
      <c r="H58" s="17">
        <v>864.22801385967091</v>
      </c>
      <c r="I58" s="17">
        <v>796.00327502915218</v>
      </c>
      <c r="J58" s="17">
        <v>730.63161336530879</v>
      </c>
      <c r="K58" s="17">
        <v>832.51336976754851</v>
      </c>
      <c r="L58" s="17">
        <v>924.67245938131896</v>
      </c>
      <c r="M58" s="17">
        <v>997.22977877037272</v>
      </c>
    </row>
    <row r="59" spans="1:13">
      <c r="A59" s="33" t="s">
        <v>64</v>
      </c>
      <c r="B59" s="17">
        <v>85.141607295674731</v>
      </c>
      <c r="C59" s="17">
        <v>83.880741288985575</v>
      </c>
      <c r="D59" s="17">
        <v>83.880741288985575</v>
      </c>
      <c r="E59" s="17">
        <v>92.061381356351234</v>
      </c>
      <c r="F59" s="17">
        <v>126.7194467725156</v>
      </c>
      <c r="G59" s="17">
        <v>126.34967639987592</v>
      </c>
      <c r="H59" s="17">
        <v>124.06329966778675</v>
      </c>
      <c r="I59" s="17">
        <v>114.26937250672911</v>
      </c>
      <c r="J59" s="17">
        <v>104.88501569264942</v>
      </c>
      <c r="K59" s="17">
        <v>119.51053890238872</v>
      </c>
      <c r="L59" s="17">
        <v>115.58783408421725</v>
      </c>
      <c r="M59" s="17">
        <v>124.65779535542124</v>
      </c>
    </row>
    <row r="60" spans="1:13">
      <c r="A60" s="33" t="s">
        <v>65</v>
      </c>
      <c r="B60" s="17">
        <v>678.08171835089536</v>
      </c>
      <c r="C60" s="17">
        <v>681.23733636679583</v>
      </c>
      <c r="D60" s="17">
        <v>681.23733636679583</v>
      </c>
      <c r="E60" s="17">
        <v>747.6763945299532</v>
      </c>
      <c r="F60" s="17">
        <v>1043.7340184344343</v>
      </c>
      <c r="G60" s="17">
        <v>1042.5013296882271</v>
      </c>
      <c r="H60" s="17">
        <v>1023.3332372231158</v>
      </c>
      <c r="I60" s="17">
        <v>942.54825718719587</v>
      </c>
      <c r="J60" s="17">
        <v>865.14160861727635</v>
      </c>
      <c r="K60" s="17">
        <v>985.77989610746863</v>
      </c>
      <c r="L60" s="17">
        <v>953.42355679520369</v>
      </c>
      <c r="M60" s="17">
        <v>1030.0571285102151</v>
      </c>
    </row>
    <row r="61" spans="1:13" s="4" customFormat="1">
      <c r="A61" s="32" t="s">
        <v>81</v>
      </c>
      <c r="B61" s="11">
        <v>4478.7844441163606</v>
      </c>
      <c r="C61" s="11">
        <v>4512.6237270527354</v>
      </c>
      <c r="D61" s="11">
        <v>4512.6237270527354</v>
      </c>
      <c r="E61" s="11">
        <v>4952.7265433033599</v>
      </c>
      <c r="F61" s="11">
        <v>6854.1654741519287</v>
      </c>
      <c r="G61" s="11">
        <v>6832.3731747014108</v>
      </c>
      <c r="H61" s="11">
        <v>6708.7370919136038</v>
      </c>
      <c r="I61" s="11">
        <v>6179.1293626590214</v>
      </c>
      <c r="J61" s="11">
        <v>5671.669196671548</v>
      </c>
      <c r="K61" s="11">
        <v>6462.5460338067942</v>
      </c>
      <c r="L61" s="11">
        <v>6250.4253229699516</v>
      </c>
      <c r="M61" s="11">
        <v>6740.1200318654828</v>
      </c>
    </row>
    <row r="62" spans="1:13">
      <c r="A62" s="33" t="s">
        <v>66</v>
      </c>
      <c r="B62" s="14">
        <v>386.70781600109751</v>
      </c>
      <c r="C62" s="14">
        <v>388.10555297403749</v>
      </c>
      <c r="D62" s="14">
        <v>388.10555297403749</v>
      </c>
      <c r="E62" s="14">
        <v>425.95633717357367</v>
      </c>
      <c r="F62" s="14">
        <v>623.21599527471767</v>
      </c>
      <c r="G62" s="14">
        <v>623.29093774236082</v>
      </c>
      <c r="H62" s="14">
        <v>612.01209684635376</v>
      </c>
      <c r="I62" s="14">
        <v>563.69803528060538</v>
      </c>
      <c r="J62" s="14">
        <v>517.40441011733276</v>
      </c>
      <c r="K62" s="14">
        <v>589.5530403007657</v>
      </c>
      <c r="L62" s="14">
        <v>570.2020895562099</v>
      </c>
      <c r="M62" s="14">
        <v>617.65264576478694</v>
      </c>
    </row>
    <row r="63" spans="1:13">
      <c r="A63" s="33" t="s">
        <v>103</v>
      </c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</row>
    <row r="64" spans="1:13">
      <c r="A64" s="33" t="s">
        <v>67</v>
      </c>
      <c r="B64" s="14">
        <v>368.07355664142881</v>
      </c>
      <c r="C64" s="14">
        <v>369.80030197325232</v>
      </c>
      <c r="D64" s="14">
        <v>369.80030197325232</v>
      </c>
      <c r="E64" s="14">
        <v>405.86582930119869</v>
      </c>
      <c r="F64" s="14">
        <v>558.6608911921129</v>
      </c>
      <c r="G64" s="14">
        <v>558.64558709477274</v>
      </c>
      <c r="H64" s="14">
        <v>548.53654441091646</v>
      </c>
      <c r="I64" s="14">
        <v>505.23343240660375</v>
      </c>
      <c r="J64" s="14">
        <v>463.74120487357362</v>
      </c>
      <c r="K64" s="14">
        <v>528.40685525652191</v>
      </c>
      <c r="L64" s="14">
        <v>511.06291106459963</v>
      </c>
      <c r="M64" s="14">
        <v>552.79456672277911</v>
      </c>
    </row>
    <row r="65" spans="1:13">
      <c r="A65" s="33" t="s">
        <v>68</v>
      </c>
      <c r="B65" s="14">
        <v>405.12811976978907</v>
      </c>
      <c r="C65" s="14">
        <v>407.39900758151089</v>
      </c>
      <c r="D65" s="14">
        <v>407.39900758151089</v>
      </c>
      <c r="E65" s="14">
        <v>447.13142522126708</v>
      </c>
      <c r="F65" s="14">
        <v>615.46161923559328</v>
      </c>
      <c r="G65" s="14">
        <v>615.33625455638276</v>
      </c>
      <c r="H65" s="14">
        <v>604.20135864753979</v>
      </c>
      <c r="I65" s="14">
        <v>556.50390006751013</v>
      </c>
      <c r="J65" s="14">
        <v>510.80109228887352</v>
      </c>
      <c r="K65" s="14">
        <v>582.02893338223839</v>
      </c>
      <c r="L65" s="14">
        <v>562.92494705381534</v>
      </c>
      <c r="M65" s="14">
        <v>608.78354541280896</v>
      </c>
    </row>
    <row r="66" spans="1:13">
      <c r="A66" s="33" t="s">
        <v>69</v>
      </c>
      <c r="B66" s="14">
        <v>413.91793992565829</v>
      </c>
      <c r="C66" s="14">
        <v>415.22107106540176</v>
      </c>
      <c r="D66" s="14">
        <v>415.22107106540176</v>
      </c>
      <c r="E66" s="14">
        <v>455.71635137139668</v>
      </c>
      <c r="F66" s="14">
        <v>627.2784861595901</v>
      </c>
      <c r="G66" s="14">
        <v>629.14752346052421</v>
      </c>
      <c r="H66" s="14">
        <v>617.76270396847303</v>
      </c>
      <c r="I66" s="14">
        <v>568.99467231296637</v>
      </c>
      <c r="J66" s="14">
        <v>522.26606154737567</v>
      </c>
      <c r="K66" s="14">
        <v>595.09261693640826</v>
      </c>
      <c r="L66" s="14">
        <v>575.55984018588811</v>
      </c>
      <c r="M66" s="14">
        <v>624.46136898385498</v>
      </c>
    </row>
    <row r="67" spans="1:13">
      <c r="A67" s="33" t="s">
        <v>70</v>
      </c>
      <c r="B67" s="14">
        <v>9.0392621360491781</v>
      </c>
      <c r="C67" s="14">
        <v>8.9053992843259664</v>
      </c>
      <c r="D67" s="14">
        <v>8.9053992843259664</v>
      </c>
      <c r="E67" s="14">
        <v>9.7739164800700724</v>
      </c>
      <c r="F67" s="14">
        <v>13.453472790736114</v>
      </c>
      <c r="G67" s="14">
        <v>13.414215235768575</v>
      </c>
      <c r="H67" s="14">
        <v>13.171476588007959</v>
      </c>
      <c r="I67" s="14">
        <v>12.131680913929001</v>
      </c>
      <c r="J67" s="14">
        <v>11.135368254172636</v>
      </c>
      <c r="K67" s="14">
        <v>12.688121865113935</v>
      </c>
      <c r="L67" s="14">
        <v>12.271658537017986</v>
      </c>
      <c r="M67" s="14">
        <v>13.234592642895402</v>
      </c>
    </row>
    <row r="68" spans="1:13">
      <c r="A68" s="33" t="s">
        <v>71</v>
      </c>
      <c r="B68" s="14">
        <v>2848.6029131090891</v>
      </c>
      <c r="C68" s="14">
        <v>2876.5782452470748</v>
      </c>
      <c r="D68" s="14">
        <v>2876.5782452470748</v>
      </c>
      <c r="E68" s="14">
        <v>3157.1223950526592</v>
      </c>
      <c r="F68" s="14">
        <v>4345.6745640781328</v>
      </c>
      <c r="G68" s="14">
        <v>4332.9937818946801</v>
      </c>
      <c r="H68" s="14">
        <v>4254.5855386328803</v>
      </c>
      <c r="I68" s="14">
        <v>3918.7158577728683</v>
      </c>
      <c r="J68" s="14">
        <v>3596.8918461798462</v>
      </c>
      <c r="K68" s="14">
        <v>4098.4546750722111</v>
      </c>
      <c r="L68" s="14">
        <v>3963.9307406257758</v>
      </c>
      <c r="M68" s="14">
        <v>4274.9729760310665</v>
      </c>
    </row>
    <row r="69" spans="1:13">
      <c r="A69" s="33" t="s">
        <v>72</v>
      </c>
      <c r="B69" s="14">
        <v>4.1741824702600647</v>
      </c>
      <c r="C69" s="14">
        <v>4.1123668086859135</v>
      </c>
      <c r="D69" s="14">
        <v>4.1123668086859135</v>
      </c>
      <c r="E69" s="14">
        <v>4.5134337540880543</v>
      </c>
      <c r="F69" s="14">
        <v>6.2125922937064297</v>
      </c>
      <c r="G69" s="14">
        <v>6.1944638009927093</v>
      </c>
      <c r="H69" s="14">
        <v>6.0823710888789462</v>
      </c>
      <c r="I69" s="14">
        <v>5.6022105613859736</v>
      </c>
      <c r="J69" s="14">
        <v>5.1421297741867988</v>
      </c>
      <c r="K69" s="14">
        <v>5.8591658337536101</v>
      </c>
      <c r="L69" s="14">
        <v>5.6668499237291137</v>
      </c>
      <c r="M69" s="14">
        <v>6.1115170441502791</v>
      </c>
    </row>
    <row r="70" spans="1:13">
      <c r="A70" s="33" t="s">
        <v>73</v>
      </c>
      <c r="B70" s="14">
        <v>43.140654062987394</v>
      </c>
      <c r="C70" s="14">
        <v>42.501782118446123</v>
      </c>
      <c r="D70" s="14">
        <v>42.501782118446123</v>
      </c>
      <c r="E70" s="14">
        <v>46.646854949106256</v>
      </c>
      <c r="F70" s="14">
        <v>64.207853127338794</v>
      </c>
      <c r="G70" s="14">
        <v>53.35041091592911</v>
      </c>
      <c r="H70" s="14">
        <v>52.385001730554293</v>
      </c>
      <c r="I70" s="14">
        <v>48.249573343152285</v>
      </c>
      <c r="J70" s="14">
        <v>44.287083636187411</v>
      </c>
      <c r="K70" s="14">
        <v>50.462625159781027</v>
      </c>
      <c r="L70" s="14">
        <v>48.806286022916026</v>
      </c>
      <c r="M70" s="14">
        <v>42.108819263141022</v>
      </c>
    </row>
    <row r="71" spans="1:13">
      <c r="A71" s="33" t="s">
        <v>74</v>
      </c>
      <c r="B71" s="14">
        <v>0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</row>
    <row r="72" spans="1:13">
      <c r="A72" s="33" t="s">
        <v>75</v>
      </c>
      <c r="B72" s="14">
        <v>0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</row>
    <row r="73" spans="1:13">
      <c r="A73" s="33" t="s">
        <v>6</v>
      </c>
      <c r="B73" s="14">
        <v>0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</row>
    <row r="74" spans="1:13">
      <c r="A74" s="33" t="s">
        <v>76</v>
      </c>
      <c r="B74" s="14">
        <v>0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</row>
    <row r="75" spans="1:13">
      <c r="A75" s="33" t="s">
        <v>77</v>
      </c>
      <c r="B75" s="14">
        <v>0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</row>
    <row r="76" spans="1:13">
      <c r="A76" s="33" t="s">
        <v>78</v>
      </c>
      <c r="B76" s="14">
        <v>0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</row>
    <row r="77" spans="1:13" s="4" customFormat="1">
      <c r="A77" s="4" t="s">
        <v>82</v>
      </c>
      <c r="B77" s="13">
        <v>59.634112853560559</v>
      </c>
      <c r="C77" s="13">
        <v>58.168462803218468</v>
      </c>
      <c r="D77" s="13">
        <v>55.03655069782922</v>
      </c>
      <c r="E77" s="13">
        <v>51.73956895061044</v>
      </c>
      <c r="F77" s="13">
        <v>50.317815851429636</v>
      </c>
      <c r="G77" s="13">
        <v>50.443391481992492</v>
      </c>
      <c r="H77" s="13">
        <v>50.347000121723035</v>
      </c>
      <c r="I77" s="13">
        <v>50.427303485013802</v>
      </c>
      <c r="J77" s="13">
        <v>46.774984671666232</v>
      </c>
      <c r="K77" s="13">
        <v>46.707552406906515</v>
      </c>
      <c r="L77" s="13">
        <v>46.723922254259463</v>
      </c>
      <c r="M77" s="13">
        <v>43.111381603449956</v>
      </c>
    </row>
    <row r="78" spans="1:13" s="4" customFormat="1" ht="13.5" thickBot="1">
      <c r="A78" s="10" t="s">
        <v>83</v>
      </c>
      <c r="B78" s="35">
        <v>20909.733417210475</v>
      </c>
      <c r="C78" s="35">
        <v>21112.124706430386</v>
      </c>
      <c r="D78" s="35">
        <v>21039.215292040248</v>
      </c>
      <c r="E78" s="35">
        <v>22765.637085484286</v>
      </c>
      <c r="F78" s="35">
        <v>30688.115073425095</v>
      </c>
      <c r="G78" s="35">
        <v>30312.656855445537</v>
      </c>
      <c r="H78" s="35">
        <v>30817.405437295602</v>
      </c>
      <c r="I78" s="35">
        <v>28286.682300597538</v>
      </c>
      <c r="J78" s="35">
        <v>25558.155799283195</v>
      </c>
      <c r="K78" s="35">
        <v>28517.119281933705</v>
      </c>
      <c r="L78" s="35">
        <v>27889.878138840551</v>
      </c>
      <c r="M78" s="35">
        <v>31922.473920265242</v>
      </c>
    </row>
    <row r="79" spans="1:13"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</row>
    <row r="80" spans="1:13">
      <c r="A80" s="106" t="s">
        <v>141</v>
      </c>
      <c r="B80" s="106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</row>
    <row r="81" spans="1:13">
      <c r="A81" s="89"/>
      <c r="B81" s="97" t="s">
        <v>136</v>
      </c>
      <c r="C81" s="97" t="s">
        <v>137</v>
      </c>
      <c r="D81" s="97" t="s">
        <v>138</v>
      </c>
      <c r="E81" s="97" t="s">
        <v>142</v>
      </c>
      <c r="F81" s="97" t="s">
        <v>143</v>
      </c>
      <c r="G81" s="97" t="s">
        <v>144</v>
      </c>
      <c r="H81" s="97" t="s">
        <v>145</v>
      </c>
      <c r="I81" s="97" t="s">
        <v>155</v>
      </c>
      <c r="J81" s="97" t="s">
        <v>156</v>
      </c>
      <c r="K81" s="97" t="s">
        <v>157</v>
      </c>
      <c r="L81" s="97" t="s">
        <v>160</v>
      </c>
      <c r="M81" s="97" t="s">
        <v>161</v>
      </c>
    </row>
    <row r="82" spans="1:13" s="4" customFormat="1">
      <c r="A82" s="4" t="s">
        <v>7</v>
      </c>
      <c r="B82" s="7">
        <v>9084.7195446746719</v>
      </c>
      <c r="C82" s="7">
        <v>9106.0817119113908</v>
      </c>
      <c r="D82" s="7">
        <v>8732.9825441141093</v>
      </c>
      <c r="E82" s="7">
        <v>9398.8228819314118</v>
      </c>
      <c r="F82" s="7">
        <v>12332.119654390739</v>
      </c>
      <c r="G82" s="7">
        <v>12777.984384503488</v>
      </c>
      <c r="H82" s="7">
        <v>14411.864399254089</v>
      </c>
      <c r="I82" s="7">
        <v>13006.32681132445</v>
      </c>
      <c r="J82" s="7">
        <v>11663.801806125315</v>
      </c>
      <c r="K82" s="7">
        <v>12752.559112183484</v>
      </c>
      <c r="L82" s="7">
        <v>11481.280531328708</v>
      </c>
      <c r="M82" s="7">
        <v>13591.477958379561</v>
      </c>
    </row>
    <row r="83" spans="1:13">
      <c r="A83" s="93" t="s">
        <v>8</v>
      </c>
      <c r="B83" s="18">
        <v>3834.1507296981258</v>
      </c>
      <c r="C83" s="18">
        <v>3755.1485799791471</v>
      </c>
      <c r="D83" s="18">
        <v>3755.0582814169315</v>
      </c>
      <c r="E83" s="18">
        <v>4121.8638943003862</v>
      </c>
      <c r="F83" s="18">
        <v>5674.7411941546516</v>
      </c>
      <c r="G83" s="18">
        <v>5655.5762430200093</v>
      </c>
      <c r="H83" s="18">
        <v>5553.0540642342439</v>
      </c>
      <c r="I83" s="18">
        <v>5115.0010755148742</v>
      </c>
      <c r="J83" s="18">
        <v>4694.4430500072431</v>
      </c>
      <c r="K83" s="18">
        <v>5343.0469806978135</v>
      </c>
      <c r="L83" s="18">
        <v>5167.655178527084</v>
      </c>
      <c r="M83" s="18">
        <v>5573.8535441694094</v>
      </c>
    </row>
    <row r="84" spans="1:13">
      <c r="A84" s="93" t="s">
        <v>9</v>
      </c>
      <c r="B84" s="18">
        <v>5250.5688149765465</v>
      </c>
      <c r="C84" s="18">
        <v>5350.9331319322437</v>
      </c>
      <c r="D84" s="18">
        <v>4977.9242626971773</v>
      </c>
      <c r="E84" s="18">
        <v>5276.9589876310256</v>
      </c>
      <c r="F84" s="18">
        <v>6657.3784602360884</v>
      </c>
      <c r="G84" s="18">
        <v>7122.40814148348</v>
      </c>
      <c r="H84" s="18">
        <v>8858.8103350198453</v>
      </c>
      <c r="I84" s="18">
        <v>7891.3257358095761</v>
      </c>
      <c r="J84" s="18">
        <v>6969.3587561180721</v>
      </c>
      <c r="K84" s="18">
        <v>7409.5121314856715</v>
      </c>
      <c r="L84" s="18">
        <v>6313.6253528016241</v>
      </c>
      <c r="M84" s="18">
        <v>8017.6244142101523</v>
      </c>
    </row>
    <row r="85" spans="1:13" s="4" customFormat="1">
      <c r="A85" s="4" t="s">
        <v>10</v>
      </c>
      <c r="B85" s="24">
        <v>10877.216803992507</v>
      </c>
      <c r="C85" s="24">
        <v>11032.585339475318</v>
      </c>
      <c r="D85" s="24">
        <v>11348.547734563708</v>
      </c>
      <c r="E85" s="24">
        <v>12314.288083871597</v>
      </c>
      <c r="F85" s="24">
        <v>16997.1113952669</v>
      </c>
      <c r="G85" s="24">
        <v>16229.48125506313</v>
      </c>
      <c r="H85" s="24">
        <v>15203.937000447146</v>
      </c>
      <c r="I85" s="24">
        <v>14161.014110252663</v>
      </c>
      <c r="J85" s="24">
        <v>12825.715916734029</v>
      </c>
      <c r="K85" s="24">
        <v>12825.715916734029</v>
      </c>
      <c r="L85" s="24">
        <v>15284.615516452381</v>
      </c>
      <c r="M85" s="24">
        <v>17001.538167955347</v>
      </c>
    </row>
    <row r="86" spans="1:13">
      <c r="A86" s="93" t="s">
        <v>11</v>
      </c>
      <c r="B86" s="25">
        <v>263.98496299248092</v>
      </c>
      <c r="C86" s="25">
        <v>288.14501834236506</v>
      </c>
      <c r="D86" s="25">
        <v>275.90500218821194</v>
      </c>
      <c r="E86" s="25">
        <v>274.31945207704968</v>
      </c>
      <c r="F86" s="25">
        <v>383.09403058793788</v>
      </c>
      <c r="G86" s="25">
        <v>387.79710553358149</v>
      </c>
      <c r="H86" s="25">
        <v>421.22763176682241</v>
      </c>
      <c r="I86" s="25">
        <v>381.85629474736317</v>
      </c>
      <c r="J86" s="25">
        <v>316.50694339379697</v>
      </c>
      <c r="K86" s="25">
        <v>316.50694339379697</v>
      </c>
      <c r="L86" s="25">
        <v>407.16171911029124</v>
      </c>
      <c r="M86" s="25">
        <v>601.16607353278755</v>
      </c>
    </row>
    <row r="87" spans="1:13">
      <c r="A87" s="93" t="s">
        <v>12</v>
      </c>
      <c r="B87" s="25">
        <v>162.02426331083703</v>
      </c>
      <c r="C87" s="25">
        <v>162.38584055890797</v>
      </c>
      <c r="D87" s="25">
        <v>171.72034003759865</v>
      </c>
      <c r="E87" s="25">
        <v>182.35195438584884</v>
      </c>
      <c r="F87" s="25">
        <v>269.20926092579555</v>
      </c>
      <c r="G87" s="25">
        <v>273.87861938700166</v>
      </c>
      <c r="H87" s="25">
        <v>261.2914924365511</v>
      </c>
      <c r="I87" s="25">
        <v>240.28890718897571</v>
      </c>
      <c r="J87" s="25">
        <v>220.91024824321192</v>
      </c>
      <c r="K87" s="25">
        <v>220.91024824321192</v>
      </c>
      <c r="L87" s="25">
        <v>244.05034549647027</v>
      </c>
      <c r="M87" s="25">
        <v>266.95665016164207</v>
      </c>
    </row>
    <row r="88" spans="1:13">
      <c r="A88" s="93" t="s">
        <v>13</v>
      </c>
      <c r="B88" s="25">
        <v>0</v>
      </c>
      <c r="C88" s="25">
        <v>0</v>
      </c>
      <c r="D88" s="2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0</v>
      </c>
      <c r="J88" s="25">
        <v>0</v>
      </c>
      <c r="K88" s="25">
        <v>0</v>
      </c>
      <c r="L88" s="25">
        <v>0</v>
      </c>
      <c r="M88" s="25">
        <v>0</v>
      </c>
    </row>
    <row r="89" spans="1:13">
      <c r="A89" s="93" t="s">
        <v>14</v>
      </c>
      <c r="B89" s="25">
        <v>10451.207577689189</v>
      </c>
      <c r="C89" s="25">
        <v>10582.054480574045</v>
      </c>
      <c r="D89" s="25">
        <v>10900.922392337898</v>
      </c>
      <c r="E89" s="25">
        <v>11857.6166774087</v>
      </c>
      <c r="F89" s="25">
        <v>16344.808103753168</v>
      </c>
      <c r="G89" s="25">
        <v>15567.805530142547</v>
      </c>
      <c r="H89" s="25">
        <v>14521.417876243771</v>
      </c>
      <c r="I89" s="25">
        <v>13538.868908316324</v>
      </c>
      <c r="J89" s="25">
        <v>12288.29872509702</v>
      </c>
      <c r="K89" s="25">
        <v>12288.29872509702</v>
      </c>
      <c r="L89" s="25">
        <v>14633.403451845619</v>
      </c>
      <c r="M89" s="25">
        <v>16133.415444260918</v>
      </c>
    </row>
    <row r="90" spans="1:13" s="4" customFormat="1">
      <c r="A90" s="4" t="s">
        <v>84</v>
      </c>
      <c r="B90" s="12">
        <v>888.16295568973123</v>
      </c>
      <c r="C90" s="12">
        <v>915.28919224045865</v>
      </c>
      <c r="D90" s="12">
        <v>902.64846266484312</v>
      </c>
      <c r="E90" s="12">
        <v>1000.7865507306652</v>
      </c>
      <c r="F90" s="12">
        <v>1308.5662079160243</v>
      </c>
      <c r="G90" s="12">
        <v>1254.7478243969288</v>
      </c>
      <c r="H90" s="12">
        <v>1151.2570374726376</v>
      </c>
      <c r="I90" s="12">
        <v>1068.9140755354078</v>
      </c>
      <c r="J90" s="12">
        <v>1021.863091752185</v>
      </c>
      <c r="K90" s="12">
        <v>1021.863091752185</v>
      </c>
      <c r="L90" s="12">
        <v>1077.2581688052073</v>
      </c>
      <c r="M90" s="12">
        <v>1286.3464123268805</v>
      </c>
    </row>
    <row r="91" spans="1:13" s="4" customFormat="1">
      <c r="A91" s="4" t="s">
        <v>15</v>
      </c>
      <c r="B91" s="13">
        <v>0</v>
      </c>
      <c r="C91" s="13">
        <v>0</v>
      </c>
      <c r="D91" s="13">
        <v>0</v>
      </c>
      <c r="E91" s="13">
        <v>0</v>
      </c>
      <c r="F91" s="13">
        <v>0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</row>
    <row r="92" spans="1:13" s="4" customFormat="1">
      <c r="A92" s="4" t="s">
        <v>29</v>
      </c>
      <c r="B92" s="13">
        <v>59.634112853560559</v>
      </c>
      <c r="C92" s="13">
        <v>58.168462803218468</v>
      </c>
      <c r="D92" s="13">
        <v>55.03655069782922</v>
      </c>
      <c r="E92" s="13">
        <v>51.73956895061044</v>
      </c>
      <c r="F92" s="13">
        <v>50.317815851429636</v>
      </c>
      <c r="G92" s="13">
        <v>50.443391481992492</v>
      </c>
      <c r="H92" s="13">
        <v>50.347000121723035</v>
      </c>
      <c r="I92" s="13">
        <v>50.427303485013802</v>
      </c>
      <c r="J92" s="13">
        <v>46.774984671666232</v>
      </c>
      <c r="K92" s="13">
        <v>46.707552406906515</v>
      </c>
      <c r="L92" s="13">
        <v>46.723922254259463</v>
      </c>
      <c r="M92" s="13">
        <v>43.111381603449956</v>
      </c>
    </row>
    <row r="93" spans="1:13" s="4" customFormat="1" ht="13.5" thickBot="1">
      <c r="A93" s="10" t="s">
        <v>28</v>
      </c>
      <c r="B93" s="35">
        <v>20909.733417210471</v>
      </c>
      <c r="C93" s="35">
        <v>21112.124706430386</v>
      </c>
      <c r="D93" s="35">
        <v>21039.215292040491</v>
      </c>
      <c r="E93" s="35">
        <v>22765.63708548429</v>
      </c>
      <c r="F93" s="35">
        <v>30688.115073425095</v>
      </c>
      <c r="G93" s="35">
        <v>30312.656855445537</v>
      </c>
      <c r="H93" s="35">
        <v>30817.405437295598</v>
      </c>
      <c r="I93" s="35">
        <v>28286.682300597535</v>
      </c>
      <c r="J93" s="35">
        <v>25558.155799283195</v>
      </c>
      <c r="K93" s="35">
        <v>26646.845673076605</v>
      </c>
      <c r="L93" s="35">
        <v>27889.878138840559</v>
      </c>
      <c r="M93" s="35">
        <v>31922.473920265234</v>
      </c>
    </row>
    <row r="94" spans="1:13" ht="13.5" customHeight="1">
      <c r="A94" s="4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</row>
    <row r="95" spans="1:13" s="4" customFormat="1" ht="13.5" thickBot="1">
      <c r="A95" s="2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</row>
    <row r="96" spans="1:13" s="4" customFormat="1" ht="13.5" thickTop="1">
      <c r="A96" s="96" t="s">
        <v>30</v>
      </c>
      <c r="B96" s="99" t="s">
        <v>136</v>
      </c>
      <c r="C96" s="99" t="s">
        <v>137</v>
      </c>
      <c r="D96" s="99" t="s">
        <v>138</v>
      </c>
      <c r="E96" s="99" t="s">
        <v>142</v>
      </c>
      <c r="F96" s="99" t="s">
        <v>143</v>
      </c>
      <c r="G96" s="99" t="s">
        <v>144</v>
      </c>
      <c r="H96" s="99" t="s">
        <v>145</v>
      </c>
      <c r="I96" s="99" t="s">
        <v>155</v>
      </c>
      <c r="J96" s="99" t="s">
        <v>156</v>
      </c>
      <c r="K96" s="99" t="s">
        <v>157</v>
      </c>
      <c r="L96" s="99" t="s">
        <v>160</v>
      </c>
      <c r="M96" s="99" t="s">
        <v>161</v>
      </c>
    </row>
    <row r="97" spans="1:26" s="3" customFormat="1"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</row>
    <row r="98" spans="1:26" s="6" customFormat="1">
      <c r="A98" s="6" t="s">
        <v>85</v>
      </c>
      <c r="B98" s="29">
        <v>1415764</v>
      </c>
      <c r="C98" s="29">
        <v>1415764</v>
      </c>
      <c r="D98" s="29">
        <v>1415764</v>
      </c>
      <c r="E98" s="29">
        <v>1415764</v>
      </c>
      <c r="F98" s="29">
        <v>1415764</v>
      </c>
      <c r="G98" s="29">
        <v>1415764</v>
      </c>
      <c r="H98" s="29">
        <v>1415764</v>
      </c>
      <c r="I98" s="29">
        <v>1415764</v>
      </c>
      <c r="J98" s="29">
        <v>1415764</v>
      </c>
      <c r="K98" s="29">
        <v>1415764</v>
      </c>
      <c r="L98" s="29">
        <v>1415764</v>
      </c>
      <c r="M98" s="29">
        <v>1415764</v>
      </c>
    </row>
    <row r="99" spans="1:26" s="6" customFormat="1"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</row>
    <row r="100" spans="1:26" s="4" customFormat="1">
      <c r="A100" s="4" t="s">
        <v>97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</row>
    <row r="101" spans="1:26" s="2" customFormat="1">
      <c r="A101" s="43" t="s">
        <v>89</v>
      </c>
      <c r="B101" s="9">
        <v>434078.84370248718</v>
      </c>
      <c r="C101" s="9">
        <v>442210.13239467115</v>
      </c>
      <c r="D101" s="9">
        <v>444642.69691473077</v>
      </c>
      <c r="E101" s="9">
        <v>410322.87484102545</v>
      </c>
      <c r="F101" s="9">
        <v>297740.74417206965</v>
      </c>
      <c r="G101" s="9">
        <v>301413.98711840995</v>
      </c>
      <c r="H101" s="9">
        <v>306432.32526803791</v>
      </c>
      <c r="I101" s="9">
        <v>334816.1406423102</v>
      </c>
      <c r="J101" s="9">
        <v>368219.61309129046</v>
      </c>
      <c r="K101" s="9">
        <v>320343.3328193812</v>
      </c>
      <c r="L101" s="9">
        <v>331252.26776302565</v>
      </c>
      <c r="M101" s="9">
        <v>307355.25640018354</v>
      </c>
      <c r="N101" s="19"/>
      <c r="O101" s="19"/>
      <c r="P101" s="19"/>
      <c r="Q101" s="19"/>
      <c r="R101" s="19"/>
      <c r="S101" s="19"/>
      <c r="T101" s="19"/>
      <c r="U101" s="19"/>
    </row>
    <row r="102" spans="1:26" s="2" customFormat="1">
      <c r="A102" s="43" t="s">
        <v>90</v>
      </c>
      <c r="B102" s="9">
        <v>320079.92623063282</v>
      </c>
      <c r="C102" s="9">
        <v>328035.97126357409</v>
      </c>
      <c r="D102" s="9">
        <v>326903.11936466297</v>
      </c>
      <c r="E102" s="9">
        <v>322295.40078290959</v>
      </c>
      <c r="F102" s="9">
        <v>315630.33234168444</v>
      </c>
      <c r="G102" s="9">
        <v>312681.11799529183</v>
      </c>
      <c r="H102" s="9">
        <v>323746.08934042149</v>
      </c>
      <c r="I102" s="9">
        <v>322629.41231592535</v>
      </c>
      <c r="J102" s="9">
        <v>317590.75559305283</v>
      </c>
      <c r="K102" s="9">
        <v>310993.44432912802</v>
      </c>
      <c r="L102" s="9">
        <v>314475.10994231055</v>
      </c>
      <c r="M102" s="9">
        <v>333755.84933115717</v>
      </c>
      <c r="N102" s="19"/>
      <c r="O102" s="19"/>
      <c r="P102" s="19"/>
      <c r="Q102" s="19"/>
      <c r="R102" s="19"/>
      <c r="S102" s="19"/>
      <c r="T102" s="19"/>
      <c r="U102" s="19"/>
    </row>
    <row r="103" spans="1:26" s="2" customFormat="1">
      <c r="A103" s="39" t="s">
        <v>91</v>
      </c>
      <c r="B103" s="31">
        <v>754158.76993312</v>
      </c>
      <c r="C103" s="31">
        <v>770246.10365824518</v>
      </c>
      <c r="D103" s="31">
        <v>771545.81627939374</v>
      </c>
      <c r="E103" s="31">
        <v>732618.27562393504</v>
      </c>
      <c r="F103" s="31">
        <v>613371.07651375409</v>
      </c>
      <c r="G103" s="31">
        <v>614095.10511370178</v>
      </c>
      <c r="H103" s="31">
        <v>630178.41460845945</v>
      </c>
      <c r="I103" s="31">
        <v>657445.55295823561</v>
      </c>
      <c r="J103" s="31">
        <v>685810.3686843433</v>
      </c>
      <c r="K103" s="31">
        <v>631336.77714850917</v>
      </c>
      <c r="L103" s="31">
        <v>645727.3777053362</v>
      </c>
      <c r="M103" s="31">
        <v>641111.10573134071</v>
      </c>
    </row>
    <row r="104" spans="1:26" s="3" customFormat="1">
      <c r="A104" s="44" t="s">
        <v>99</v>
      </c>
      <c r="B104" s="28">
        <v>0.3066039563814924</v>
      </c>
      <c r="C104" s="28">
        <v>0.31234734913069634</v>
      </c>
      <c r="D104" s="28">
        <v>0.31406554829387578</v>
      </c>
      <c r="E104" s="28">
        <v>0.28982434561199849</v>
      </c>
      <c r="F104" s="28">
        <v>0.21030393778346507</v>
      </c>
      <c r="G104" s="28">
        <v>0.21289846833116957</v>
      </c>
      <c r="H104" s="28">
        <v>0.21644308321728614</v>
      </c>
      <c r="I104" s="28">
        <v>0.23649149197345759</v>
      </c>
      <c r="J104" s="28">
        <v>0.26008544721527771</v>
      </c>
      <c r="K104" s="28">
        <v>0.22626887872511323</v>
      </c>
      <c r="L104" s="28">
        <v>0.23397421304894436</v>
      </c>
      <c r="M104" s="28">
        <v>0.21709497938934988</v>
      </c>
    </row>
    <row r="105" spans="1:26" s="3" customFormat="1">
      <c r="A105" s="44" t="s">
        <v>100</v>
      </c>
      <c r="B105" s="28">
        <v>0.22608282611412128</v>
      </c>
      <c r="C105" s="28">
        <v>0.23170243858692133</v>
      </c>
      <c r="D105" s="28">
        <v>0.23090226857347904</v>
      </c>
      <c r="E105" s="28">
        <v>0.22764768759688025</v>
      </c>
      <c r="F105" s="28">
        <v>0.22293993373308293</v>
      </c>
      <c r="G105" s="28">
        <v>0.22085680805225436</v>
      </c>
      <c r="H105" s="28">
        <v>0.22867235594380242</v>
      </c>
      <c r="I105" s="28">
        <v>0.22788361076840868</v>
      </c>
      <c r="J105" s="28">
        <v>0.22432464421545739</v>
      </c>
      <c r="K105" s="28">
        <v>0.21966474944208783</v>
      </c>
      <c r="L105" s="28">
        <v>0.22212396271010604</v>
      </c>
      <c r="M105" s="28">
        <v>0.23574257385493427</v>
      </c>
    </row>
    <row r="106" spans="1:26" s="3" customFormat="1">
      <c r="A106" s="30" t="s">
        <v>101</v>
      </c>
      <c r="B106" s="34">
        <v>0.53268678249561363</v>
      </c>
      <c r="C106" s="34">
        <v>0.54404978771761758</v>
      </c>
      <c r="D106" s="34">
        <v>0.54496781686735485</v>
      </c>
      <c r="E106" s="34">
        <v>0.5174720332088788</v>
      </c>
      <c r="F106" s="34">
        <v>0.43324387151654803</v>
      </c>
      <c r="G106" s="34">
        <v>0.43375527638342393</v>
      </c>
      <c r="H106" s="34">
        <v>0.44511543916108859</v>
      </c>
      <c r="I106" s="34">
        <v>0.46437510274186633</v>
      </c>
      <c r="J106" s="34">
        <v>0.48441009143073516</v>
      </c>
      <c r="K106" s="34">
        <v>0.445933628167201</v>
      </c>
      <c r="L106" s="34">
        <v>0.45609817575905037</v>
      </c>
      <c r="M106" s="34">
        <v>0.45283755324428415</v>
      </c>
    </row>
    <row r="107" spans="1:26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</row>
    <row r="108" spans="1:26" s="4" customFormat="1">
      <c r="A108" s="4" t="s">
        <v>153</v>
      </c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</row>
    <row r="109" spans="1:26">
      <c r="A109" s="94" t="s">
        <v>146</v>
      </c>
      <c r="B109" s="21">
        <v>4024.0492680471521</v>
      </c>
      <c r="C109" s="21">
        <v>4084.5373711963939</v>
      </c>
      <c r="D109" s="21">
        <v>3991.3105711963935</v>
      </c>
      <c r="E109" s="21">
        <v>3636.6398645551149</v>
      </c>
      <c r="F109" s="21">
        <v>2331.9358095579491</v>
      </c>
      <c r="G109" s="21">
        <v>2276.8691681784485</v>
      </c>
      <c r="H109" s="21">
        <v>2258.7995646487757</v>
      </c>
      <c r="I109" s="21">
        <v>2452.3992836486859</v>
      </c>
      <c r="J109" s="21">
        <v>2597.2651325596244</v>
      </c>
      <c r="K109" s="21">
        <v>2279.4156623206595</v>
      </c>
      <c r="L109" s="21">
        <v>2016.8361342104445</v>
      </c>
      <c r="M109" s="21">
        <v>1807.3622008298482</v>
      </c>
    </row>
    <row r="110" spans="1:26" s="102" customFormat="1">
      <c r="A110" s="100" t="s">
        <v>147</v>
      </c>
      <c r="B110" s="101">
        <v>1845.982239475723</v>
      </c>
      <c r="C110" s="101">
        <v>1873.7303997678221</v>
      </c>
      <c r="D110" s="101">
        <v>1873.7303997678221</v>
      </c>
      <c r="E110" s="101">
        <v>1707.229378840829</v>
      </c>
      <c r="F110" s="101">
        <v>930.22360955794898</v>
      </c>
      <c r="G110" s="101">
        <v>932.94596817844808</v>
      </c>
      <c r="H110" s="101">
        <v>950.13933607734702</v>
      </c>
      <c r="I110" s="101">
        <v>1031.574940791543</v>
      </c>
      <c r="J110" s="101">
        <v>1123.872846845338</v>
      </c>
      <c r="K110" s="101">
        <v>986.334948034945</v>
      </c>
      <c r="L110" s="101">
        <v>679.87213421044407</v>
      </c>
      <c r="M110" s="101">
        <v>630.40540082984796</v>
      </c>
    </row>
    <row r="111" spans="1:26" s="102" customFormat="1">
      <c r="A111" s="100" t="s">
        <v>149</v>
      </c>
      <c r="B111" s="101">
        <v>1443.2974285714288</v>
      </c>
      <c r="C111" s="101">
        <v>1464.9925714285716</v>
      </c>
      <c r="D111" s="101">
        <v>1464.9925714285716</v>
      </c>
      <c r="E111" s="101">
        <v>1334.8122857142857</v>
      </c>
      <c r="F111" s="101">
        <v>969.73800000000006</v>
      </c>
      <c r="G111" s="101">
        <v>972.57600000000014</v>
      </c>
      <c r="H111" s="101">
        <v>930.46942857142881</v>
      </c>
      <c r="I111" s="101">
        <v>1010.2191428571431</v>
      </c>
      <c r="J111" s="101">
        <v>1100.6062857142861</v>
      </c>
      <c r="K111" s="101">
        <v>965.91571428571456</v>
      </c>
      <c r="L111" s="101">
        <v>998.69600000000037</v>
      </c>
      <c r="M111" s="101">
        <v>926.03200000000027</v>
      </c>
    </row>
    <row r="112" spans="1:26" s="102" customFormat="1">
      <c r="A112" s="100" t="s">
        <v>158</v>
      </c>
      <c r="B112" s="101">
        <v>0</v>
      </c>
      <c r="C112" s="101">
        <v>0</v>
      </c>
      <c r="D112" s="101">
        <v>0</v>
      </c>
      <c r="E112" s="101">
        <v>0</v>
      </c>
      <c r="F112" s="101">
        <v>0</v>
      </c>
      <c r="G112" s="101">
        <v>0</v>
      </c>
      <c r="H112" s="101">
        <v>0</v>
      </c>
      <c r="I112" s="101">
        <v>0</v>
      </c>
      <c r="J112" s="101">
        <v>0</v>
      </c>
      <c r="K112" s="101">
        <v>0</v>
      </c>
      <c r="L112" s="101">
        <v>0</v>
      </c>
      <c r="M112" s="101">
        <v>0</v>
      </c>
    </row>
    <row r="113" spans="1:13" s="102" customFormat="1">
      <c r="A113" s="100" t="s">
        <v>159</v>
      </c>
      <c r="B113" s="101">
        <v>0</v>
      </c>
      <c r="C113" s="101">
        <v>0</v>
      </c>
      <c r="D113" s="101">
        <v>0</v>
      </c>
      <c r="E113" s="101">
        <v>0</v>
      </c>
      <c r="F113" s="101">
        <v>0</v>
      </c>
      <c r="G113" s="101">
        <v>0</v>
      </c>
      <c r="H113" s="101">
        <v>0</v>
      </c>
      <c r="I113" s="101">
        <v>0</v>
      </c>
      <c r="J113" s="101">
        <v>0</v>
      </c>
      <c r="K113" s="101">
        <v>0</v>
      </c>
      <c r="L113" s="101">
        <v>0</v>
      </c>
      <c r="M113" s="101">
        <v>0</v>
      </c>
    </row>
    <row r="114" spans="1:13" s="102" customFormat="1">
      <c r="A114" s="100" t="s">
        <v>148</v>
      </c>
      <c r="B114" s="101">
        <v>734.76960000000008</v>
      </c>
      <c r="C114" s="101">
        <v>745.81439999999998</v>
      </c>
      <c r="D114" s="101">
        <v>652.58760000000007</v>
      </c>
      <c r="E114" s="101">
        <v>594.59820000000002</v>
      </c>
      <c r="F114" s="101">
        <v>431.9742</v>
      </c>
      <c r="G114" s="101">
        <v>371.34720000000004</v>
      </c>
      <c r="H114" s="101">
        <v>378.19080000000002</v>
      </c>
      <c r="I114" s="101">
        <v>410.60519999999997</v>
      </c>
      <c r="J114" s="101">
        <v>372.786</v>
      </c>
      <c r="K114" s="101">
        <v>327.16500000000002</v>
      </c>
      <c r="L114" s="101">
        <v>338.26800000000003</v>
      </c>
      <c r="M114" s="101">
        <v>250.9248</v>
      </c>
    </row>
    <row r="115" spans="1:13">
      <c r="A115" s="94" t="s">
        <v>150</v>
      </c>
      <c r="B115" s="21">
        <v>9352.6427045336422</v>
      </c>
      <c r="C115" s="21">
        <v>9348.9536629936429</v>
      </c>
      <c r="D115" s="21">
        <v>9345.2684976436431</v>
      </c>
      <c r="E115" s="21">
        <v>9341.5466697036427</v>
      </c>
      <c r="F115" s="21">
        <v>9338.2979523036429</v>
      </c>
      <c r="G115" s="21">
        <v>9334.979461563642</v>
      </c>
      <c r="H115" s="21">
        <v>9334.6324939736423</v>
      </c>
      <c r="I115" s="21">
        <v>9334.4443705336435</v>
      </c>
      <c r="J115" s="21">
        <v>7722.1502450699991</v>
      </c>
      <c r="K115" s="21">
        <v>7721.7036272899995</v>
      </c>
      <c r="L115" s="21">
        <v>7721.2475709799992</v>
      </c>
      <c r="M115" s="21">
        <v>7720.7818766799992</v>
      </c>
    </row>
    <row r="116" spans="1:13" s="102" customFormat="1">
      <c r="A116" s="100" t="s">
        <v>162</v>
      </c>
      <c r="B116" s="101">
        <v>114.92888814999999</v>
      </c>
      <c r="C116" s="101">
        <v>111.23984661</v>
      </c>
      <c r="D116" s="101">
        <v>107.55468126</v>
      </c>
      <c r="E116" s="101">
        <v>103.83285332000001</v>
      </c>
      <c r="F116" s="101">
        <v>100.58413592000001</v>
      </c>
      <c r="G116" s="101">
        <v>97.265645180000007</v>
      </c>
      <c r="H116" s="101">
        <v>96.918677590000001</v>
      </c>
      <c r="I116" s="101">
        <v>96.730554150000003</v>
      </c>
      <c r="J116" s="101">
        <v>96.283180420000008</v>
      </c>
      <c r="K116" s="101">
        <v>95.836562639999997</v>
      </c>
      <c r="L116" s="101">
        <v>95.380506330000003</v>
      </c>
      <c r="M116" s="101">
        <v>94.914812030000007</v>
      </c>
    </row>
    <row r="117" spans="1:13" s="102" customFormat="1">
      <c r="A117" s="100" t="s">
        <v>151</v>
      </c>
      <c r="B117" s="101">
        <v>8717.7330103200002</v>
      </c>
      <c r="C117" s="101">
        <v>8717.7330103200002</v>
      </c>
      <c r="D117" s="101">
        <v>8717.7330103200002</v>
      </c>
      <c r="E117" s="101">
        <v>8717.7330103200002</v>
      </c>
      <c r="F117" s="101">
        <v>8717.7330103200002</v>
      </c>
      <c r="G117" s="101">
        <v>8717.7330103200002</v>
      </c>
      <c r="H117" s="101">
        <v>8717.7330103200002</v>
      </c>
      <c r="I117" s="101">
        <v>8717.7330103200002</v>
      </c>
      <c r="J117" s="101">
        <v>7173.8319323199994</v>
      </c>
      <c r="K117" s="101">
        <v>7173.8319323199994</v>
      </c>
      <c r="L117" s="101">
        <v>7173.8319323199994</v>
      </c>
      <c r="M117" s="101">
        <v>7173.8319323199994</v>
      </c>
    </row>
    <row r="118" spans="1:13" s="102" customFormat="1">
      <c r="A118" s="100" t="s">
        <v>152</v>
      </c>
      <c r="B118" s="101">
        <v>519.98080606364283</v>
      </c>
      <c r="C118" s="101">
        <v>519.98080606364283</v>
      </c>
      <c r="D118" s="101">
        <v>519.98080606364283</v>
      </c>
      <c r="E118" s="101">
        <v>519.98080606364283</v>
      </c>
      <c r="F118" s="101">
        <v>519.98080606364283</v>
      </c>
      <c r="G118" s="101">
        <v>519.98080606364283</v>
      </c>
      <c r="H118" s="101">
        <v>519.98080606364283</v>
      </c>
      <c r="I118" s="101">
        <v>519.98080606364283</v>
      </c>
      <c r="J118" s="101">
        <v>452.03513233000001</v>
      </c>
      <c r="K118" s="101">
        <v>452.03513233000001</v>
      </c>
      <c r="L118" s="101">
        <v>452.03513233000001</v>
      </c>
      <c r="M118" s="101">
        <v>452.03513233000001</v>
      </c>
    </row>
    <row r="119" spans="1:13" s="1" customFormat="1">
      <c r="A119" s="30" t="s">
        <v>154</v>
      </c>
      <c r="B119" s="31">
        <v>13376.691972580795</v>
      </c>
      <c r="C119" s="31">
        <v>13433.491034190036</v>
      </c>
      <c r="D119" s="31">
        <v>13336.579068840038</v>
      </c>
      <c r="E119" s="31">
        <v>12978.186534258757</v>
      </c>
      <c r="F119" s="31">
        <v>11670.233761861593</v>
      </c>
      <c r="G119" s="31">
        <v>11611.84862974209</v>
      </c>
      <c r="H119" s="31">
        <v>11593.432058622418</v>
      </c>
      <c r="I119" s="31">
        <v>11786.843654182328</v>
      </c>
      <c r="J119" s="31">
        <v>10319.415377629623</v>
      </c>
      <c r="K119" s="31">
        <v>10001.119289610659</v>
      </c>
      <c r="L119" s="31">
        <v>9738.0837051904437</v>
      </c>
      <c r="M119" s="31">
        <v>9528.1440775098472</v>
      </c>
    </row>
    <row r="120" spans="1:13" s="3" customFormat="1">
      <c r="A120" s="37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</row>
    <row r="121" spans="1:13" s="3" customFormat="1">
      <c r="A121" s="4" t="s">
        <v>98</v>
      </c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</row>
    <row r="122" spans="1:13" s="3" customFormat="1">
      <c r="A122" s="94" t="s">
        <v>92</v>
      </c>
      <c r="B122" s="9">
        <v>438102.89297053433</v>
      </c>
      <c r="C122" s="9">
        <v>446294.66976586753</v>
      </c>
      <c r="D122" s="9">
        <v>448634.00748592714</v>
      </c>
      <c r="E122" s="9">
        <v>413959.51470558054</v>
      </c>
      <c r="F122" s="9">
        <v>300072.67998162762</v>
      </c>
      <c r="G122" s="9">
        <v>303690.85628658842</v>
      </c>
      <c r="H122" s="9">
        <v>308691.12483268668</v>
      </c>
      <c r="I122" s="9">
        <v>337268.5399259589</v>
      </c>
      <c r="J122" s="9">
        <v>370816.8782238501</v>
      </c>
      <c r="K122" s="9">
        <v>322622.74848170188</v>
      </c>
      <c r="L122" s="9">
        <v>333269.10389723611</v>
      </c>
      <c r="M122" s="9">
        <v>309162.61860101338</v>
      </c>
    </row>
    <row r="123" spans="1:13" s="3" customFormat="1">
      <c r="A123" s="94" t="s">
        <v>93</v>
      </c>
      <c r="B123" s="9">
        <v>329432.56893516646</v>
      </c>
      <c r="C123" s="9">
        <v>337384.92492656771</v>
      </c>
      <c r="D123" s="9">
        <v>336248.38786230661</v>
      </c>
      <c r="E123" s="9">
        <v>331636.94745261321</v>
      </c>
      <c r="F123" s="9">
        <v>324968.6302939881</v>
      </c>
      <c r="G123" s="9">
        <v>322016.09745685547</v>
      </c>
      <c r="H123" s="9">
        <v>333080.72183439514</v>
      </c>
      <c r="I123" s="9">
        <v>331963.85668645898</v>
      </c>
      <c r="J123" s="9">
        <v>325312.90583812282</v>
      </c>
      <c r="K123" s="9">
        <v>318715.14795641799</v>
      </c>
      <c r="L123" s="9">
        <v>322196.35751329054</v>
      </c>
      <c r="M123" s="9">
        <v>341476.63120783714</v>
      </c>
    </row>
    <row r="124" spans="1:13" s="1" customFormat="1">
      <c r="A124" s="38" t="s">
        <v>94</v>
      </c>
      <c r="B124" s="31">
        <v>767535.46190570085</v>
      </c>
      <c r="C124" s="31">
        <v>783679.59469243523</v>
      </c>
      <c r="D124" s="31">
        <v>784882.39534823375</v>
      </c>
      <c r="E124" s="31">
        <v>745596.46215819381</v>
      </c>
      <c r="F124" s="31">
        <v>625041.31027561566</v>
      </c>
      <c r="G124" s="31">
        <v>625706.95374344382</v>
      </c>
      <c r="H124" s="31">
        <v>641771.84666708182</v>
      </c>
      <c r="I124" s="31">
        <v>669232.39661241788</v>
      </c>
      <c r="J124" s="31">
        <v>696129.78406197298</v>
      </c>
      <c r="K124" s="31">
        <v>641337.89643811993</v>
      </c>
      <c r="L124" s="31">
        <v>655465.46141052665</v>
      </c>
      <c r="M124" s="31">
        <v>650639.24980885047</v>
      </c>
    </row>
    <row r="125" spans="1:13" s="1" customFormat="1">
      <c r="A125" s="38" t="s">
        <v>95</v>
      </c>
      <c r="B125" s="45">
        <v>0.54213517359228014</v>
      </c>
      <c r="C125" s="45">
        <v>0.55353829783243202</v>
      </c>
      <c r="D125" s="45">
        <v>0.55438787491999642</v>
      </c>
      <c r="E125" s="45">
        <v>0.52663894699836544</v>
      </c>
      <c r="F125" s="45">
        <v>0.44148693587039622</v>
      </c>
      <c r="G125" s="45">
        <v>0.44195710142611611</v>
      </c>
      <c r="H125" s="45">
        <v>0.4533042559826933</v>
      </c>
      <c r="I125" s="45">
        <v>0.47270053244214283</v>
      </c>
      <c r="J125" s="45">
        <v>0.49169902897797441</v>
      </c>
      <c r="K125" s="45">
        <v>0.4529977428710717</v>
      </c>
      <c r="L125" s="45">
        <v>0.46297649990431078</v>
      </c>
      <c r="M125" s="45">
        <v>0.45956759022609028</v>
      </c>
    </row>
    <row r="126" spans="1:13" s="3" customFormat="1">
      <c r="A126" s="1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</row>
    <row r="127" spans="1:13" s="4" customFormat="1" hidden="1">
      <c r="A127" s="4" t="s">
        <v>17</v>
      </c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</row>
    <row r="128" spans="1:13" s="4" customFormat="1" hidden="1">
      <c r="A128" s="38" t="s">
        <v>88</v>
      </c>
      <c r="B128" s="8">
        <v>0</v>
      </c>
      <c r="C128" s="8">
        <v>0</v>
      </c>
      <c r="D128" s="8">
        <v>0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0</v>
      </c>
      <c r="L128" s="8">
        <v>0</v>
      </c>
      <c r="M128" s="8">
        <v>0</v>
      </c>
    </row>
    <row r="129" spans="1:13" hidden="1">
      <c r="A129" s="95" t="s">
        <v>18</v>
      </c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</row>
    <row r="130" spans="1:13" hidden="1">
      <c r="A130" s="95" t="s">
        <v>19</v>
      </c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</row>
    <row r="131" spans="1:13" hidden="1">
      <c r="A131" s="95" t="s">
        <v>20</v>
      </c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</row>
    <row r="132" spans="1:13" hidden="1">
      <c r="A132" s="95" t="s">
        <v>21</v>
      </c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</row>
    <row r="133" spans="1:13" hidden="1">
      <c r="A133" s="95" t="s">
        <v>22</v>
      </c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</row>
    <row r="134" spans="1:13" hidden="1">
      <c r="A134" s="95" t="s">
        <v>23</v>
      </c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</row>
    <row r="135" spans="1:13" s="4" customFormat="1" hidden="1">
      <c r="A135" s="38" t="s">
        <v>86</v>
      </c>
      <c r="B135" s="5">
        <v>52829.316690320426</v>
      </c>
      <c r="C135" s="5">
        <v>53027.44009038197</v>
      </c>
      <c r="D135" s="5">
        <v>53046.482933960171</v>
      </c>
      <c r="E135" s="5">
        <v>53046.482933960171</v>
      </c>
      <c r="F135" s="5">
        <v>53046.482933960171</v>
      </c>
      <c r="G135" s="5">
        <v>53046.482933960171</v>
      </c>
      <c r="H135" s="5">
        <v>53046.482933960171</v>
      </c>
      <c r="I135" s="5">
        <v>53046.482933960171</v>
      </c>
      <c r="J135" s="5">
        <v>53046.482933960171</v>
      </c>
      <c r="K135" s="5">
        <v>53046.482933960171</v>
      </c>
      <c r="L135" s="5">
        <v>53046.482933960171</v>
      </c>
      <c r="M135" s="5">
        <v>53046.482933960171</v>
      </c>
    </row>
    <row r="136" spans="1:13" s="4" customFormat="1" hidden="1">
      <c r="A136" s="38" t="s">
        <v>87</v>
      </c>
      <c r="B136" s="5">
        <v>634934.42557428498</v>
      </c>
      <c r="C136" s="5">
        <v>657667.5229769533</v>
      </c>
      <c r="D136" s="5">
        <v>682984.07707132399</v>
      </c>
      <c r="E136" s="5">
        <v>682984.07707132399</v>
      </c>
      <c r="F136" s="5">
        <v>682984.07707132399</v>
      </c>
      <c r="G136" s="5">
        <v>682984.07707132399</v>
      </c>
      <c r="H136" s="5">
        <v>682984.07707132399</v>
      </c>
      <c r="I136" s="5">
        <v>682984.07707132399</v>
      </c>
      <c r="J136" s="5">
        <v>682984.07707132399</v>
      </c>
      <c r="K136" s="5">
        <v>682984.07707132399</v>
      </c>
      <c r="L136" s="5">
        <v>682984.07707132399</v>
      </c>
      <c r="M136" s="5">
        <v>682984.07707132399</v>
      </c>
    </row>
    <row r="137" spans="1:13" s="4" customFormat="1" hidden="1">
      <c r="A137" s="38" t="s">
        <v>24</v>
      </c>
      <c r="B137" s="34">
        <v>0.53980928673983319</v>
      </c>
      <c r="C137" s="34">
        <v>0.5591365378700931</v>
      </c>
      <c r="D137" s="34">
        <v>0.58066019520845824</v>
      </c>
      <c r="E137" s="34">
        <v>0.58066019520845824</v>
      </c>
      <c r="F137" s="34">
        <v>0.58066019520845824</v>
      </c>
      <c r="G137" s="34">
        <v>0.58066019520845824</v>
      </c>
      <c r="H137" s="34">
        <v>0.58066019520845824</v>
      </c>
      <c r="I137" s="34">
        <v>0.58066019520845824</v>
      </c>
      <c r="J137" s="34">
        <v>0.58066019520845824</v>
      </c>
      <c r="K137" s="34">
        <v>0.58066019520845824</v>
      </c>
      <c r="L137" s="34">
        <v>0.58066019520845824</v>
      </c>
      <c r="M137" s="34">
        <v>0.58066019520845824</v>
      </c>
    </row>
    <row r="138" spans="1:13" hidden="1"/>
    <row r="139" spans="1:13">
      <c r="A139" s="90" t="s">
        <v>25</v>
      </c>
      <c r="B139" s="40">
        <v>0.97863074006838691</v>
      </c>
      <c r="C139" s="40">
        <v>0.98054385183671611</v>
      </c>
      <c r="D139" s="40">
        <v>0.98096307986300479</v>
      </c>
      <c r="E139" s="40">
        <v>0.98185366873542002</v>
      </c>
      <c r="F139" s="40">
        <v>0.98290293883175273</v>
      </c>
      <c r="G139" s="40">
        <v>0.98395568606602424</v>
      </c>
      <c r="H139" s="40">
        <v>0.98512749519730791</v>
      </c>
      <c r="I139" s="40">
        <v>0.98487978987632507</v>
      </c>
      <c r="J139" s="40">
        <v>0.98455988535414629</v>
      </c>
      <c r="K139" s="40">
        <v>0.98482241834785855</v>
      </c>
      <c r="L139" s="40">
        <v>0.984912598845058</v>
      </c>
      <c r="M139" s="40">
        <v>0.98638855037251849</v>
      </c>
    </row>
    <row r="140" spans="1:13" ht="13.5" thickBot="1">
      <c r="A140" s="26" t="s">
        <v>26</v>
      </c>
      <c r="B140" s="27">
        <v>2.1369259931613111E-2</v>
      </c>
      <c r="C140" s="27">
        <v>1.945614816328391E-2</v>
      </c>
      <c r="D140" s="27">
        <v>1.9036920136995279E-2</v>
      </c>
      <c r="E140" s="27">
        <v>1.8146331264579766E-2</v>
      </c>
      <c r="F140" s="27">
        <v>1.7097061168247392E-2</v>
      </c>
      <c r="G140" s="27">
        <v>1.6044313933975957E-2</v>
      </c>
      <c r="H140" s="27">
        <v>1.4872504802692178E-2</v>
      </c>
      <c r="I140" s="27">
        <v>1.5120210123674826E-2</v>
      </c>
      <c r="J140" s="27">
        <v>1.544011464585374E-2</v>
      </c>
      <c r="K140" s="27">
        <v>1.5177581652141335E-2</v>
      </c>
      <c r="L140" s="27">
        <v>1.5087401154941971E-2</v>
      </c>
      <c r="M140" s="27">
        <v>1.3611449627481594E-2</v>
      </c>
    </row>
    <row r="141" spans="1:13" ht="13.5" thickTop="1"/>
  </sheetData>
  <mergeCells count="4">
    <mergeCell ref="A21:M21"/>
    <mergeCell ref="A80:M80"/>
    <mergeCell ref="A8:M8"/>
    <mergeCell ref="A1:M1"/>
  </mergeCells>
  <phoneticPr fontId="21" type="noConversion"/>
  <printOptions horizontalCentered="1"/>
  <pageMargins left="0" right="0" top="0.25" bottom="0" header="0" footer="0.5"/>
  <pageSetup paperSize="9" scale="47" orientation="landscape" r:id="rId1"/>
  <headerFooter alignWithMargins="0">
    <oddFooter>&amp;LSOURCE: DMD, MOF&amp;R&amp;D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Change in Debt</vt:lpstr>
      <vt:lpstr>2025 Debt Data</vt:lpstr>
      <vt:lpstr>'2025 Debt Data'!Print_Area</vt:lpstr>
    </vt:vector>
  </TitlesOfParts>
  <Manager/>
  <Company>COMSEC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DMS</dc:creator>
  <cp:keywords/>
  <dc:description/>
  <cp:lastModifiedBy>Elizabeth Bapuohyele</cp:lastModifiedBy>
  <cp:revision/>
  <cp:lastPrinted>2022-12-20T14:24:01Z</cp:lastPrinted>
  <dcterms:created xsi:type="dcterms:W3CDTF">2006-09-12T02:01:19Z</dcterms:created>
  <dcterms:modified xsi:type="dcterms:W3CDTF">2026-03-16T18:01:44Z</dcterms:modified>
  <cp:category/>
  <cp:contentStatus/>
</cp:coreProperties>
</file>